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Income Statement" sheetId="1" r:id="rId1"/>
    <sheet name="BS" sheetId="2" r:id="rId2"/>
    <sheet name="Equity" sheetId="3" r:id="rId3"/>
    <sheet name="Cash Flow" sheetId="4" r:id="rId4"/>
    <sheet name="MASB" sheetId="5" r:id="rId5"/>
    <sheet name="KLSE" sheetId="6" r:id="rId6"/>
  </sheets>
  <externalReferences>
    <externalReference r:id="rId9"/>
  </externalReferences>
  <definedNames>
    <definedName name="_xlnm.Print_Area" localSheetId="1">'BS'!$A$1:$H$55</definedName>
    <definedName name="_xlnm.Print_Area" localSheetId="3">'Cash Flow'!$A$1:$J$42</definedName>
    <definedName name="_xlnm.Print_Area" localSheetId="2">'Equity'!$A$1:$L$42</definedName>
    <definedName name="_xlnm.Print_Area" localSheetId="0">'Income Statement'!$A$1:$I$47</definedName>
    <definedName name="_xlnm.Print_Area" localSheetId="5">'KLSE'!$A$1:$K$128</definedName>
    <definedName name="_xlnm.Print_Area" localSheetId="4">'MASB'!$A$1:$K$78</definedName>
    <definedName name="_xlnm.Print_Titles" localSheetId="1">'BS'!$1:$15</definedName>
    <definedName name="_xlnm.Print_Titles" localSheetId="3">'Cash Flow'!$1:$14</definedName>
    <definedName name="_xlnm.Print_Titles" localSheetId="2">'Equity'!$1:$15</definedName>
    <definedName name="_xlnm.Print_Titles" localSheetId="0">'Income Statement'!$1:$15</definedName>
    <definedName name="_xlnm.Print_Titles" localSheetId="5">'KLSE'!$1:$12</definedName>
    <definedName name="_xlnm.Print_Titles" localSheetId="4">'MASB'!$1:$12</definedName>
  </definedNames>
  <calcPr fullCalcOnLoad="1"/>
</workbook>
</file>

<file path=xl/sharedStrings.xml><?xml version="1.0" encoding="utf-8"?>
<sst xmlns="http://schemas.openxmlformats.org/spreadsheetml/2006/main" count="332" uniqueCount="271">
  <si>
    <t>(Incorporated in Malaysia)</t>
  </si>
  <si>
    <t xml:space="preserve">QUARTERLY REPORT ON CONSOLIDATED RESULTS FOR THE PERIOD ENDED </t>
  </si>
  <si>
    <t>(The figures have not been audited)</t>
  </si>
  <si>
    <t>A1</t>
  </si>
  <si>
    <t>Basis of Preparation</t>
  </si>
  <si>
    <t>Audit report of the preceding annual financial statements</t>
  </si>
  <si>
    <t xml:space="preserve">The auditors' report on the preceding annual financial statements was not subject to any </t>
  </si>
  <si>
    <t>qualification.</t>
  </si>
  <si>
    <t>A3</t>
  </si>
  <si>
    <t>Seasonal or cyclical factors of interim operations</t>
  </si>
  <si>
    <t>There were no seasonal or cyclical factors affecting the results of the Group for the current</t>
  </si>
  <si>
    <t>interim period.</t>
  </si>
  <si>
    <t>A4</t>
  </si>
  <si>
    <t>Unusual items affecting assets, liabilities, equity, net income, or cash flows</t>
  </si>
  <si>
    <t xml:space="preserve">There were no items affecting assets, liabilities, equity, net income, or cash flows that are unusual </t>
  </si>
  <si>
    <t>in nature, size or incidence for the current interim period and financial year-to-date.</t>
  </si>
  <si>
    <t>A5</t>
  </si>
  <si>
    <t>Material changes in estimates</t>
  </si>
  <si>
    <t xml:space="preserve">There were no changes in estimates of amounts reported in prior interim periods of the current </t>
  </si>
  <si>
    <t xml:space="preserve">financial year or changes in estimates of amounts reported in prior financial years that have a </t>
  </si>
  <si>
    <t>material effect for the current interim period.</t>
  </si>
  <si>
    <t>A6</t>
  </si>
  <si>
    <t>Issuances, cancellations, repurchases, resale and repayment of debt and equity securities</t>
  </si>
  <si>
    <t xml:space="preserve">Save for the issuance of a total number of 39,500,000 shares pursuant to the Group's listing on </t>
  </si>
  <si>
    <t>the Mesdaq Board of the Kuala Lumpur Stock Exchange at the issue price of RM0.25</t>
  </si>
  <si>
    <t xml:space="preserve">per share on 13 August 2002, there were no other cancellations, repurchases, resale and </t>
  </si>
  <si>
    <t>repayment of debt and equity securities during the third quarter financial period.</t>
  </si>
  <si>
    <t xml:space="preserve">There were no issuances, cancellations, repurchases, resale and repayments of debt and </t>
  </si>
  <si>
    <t>equity securities for the current interim period.</t>
  </si>
  <si>
    <t>A7</t>
  </si>
  <si>
    <t>Dividends</t>
  </si>
  <si>
    <t>A8</t>
  </si>
  <si>
    <t>Segmental information</t>
  </si>
  <si>
    <t xml:space="preserve">Information on the Group's operations by industry and geographical segments is not provided as </t>
  </si>
  <si>
    <t xml:space="preserve">the Group is principally involved in one industry segment ie. manufacturing and supplying of food </t>
  </si>
  <si>
    <t>and beverage ingredients and operates principally in Malaysia.</t>
  </si>
  <si>
    <t>A9</t>
  </si>
  <si>
    <t>Valuations of Property, Plant &amp; Equipment</t>
  </si>
  <si>
    <t xml:space="preserve">The valuations of Property, Plant and Equipment of the Group have been brought forward </t>
  </si>
  <si>
    <t>without amendment from the previous annual financial statements.</t>
  </si>
  <si>
    <t>A10</t>
  </si>
  <si>
    <t>Material events subsequent to the end of the interim period</t>
  </si>
  <si>
    <t>There were no material events subsequent to the end of the interim period that have not been</t>
  </si>
  <si>
    <t>reflected in the financial statements for the current interim period.</t>
  </si>
  <si>
    <t>A11</t>
  </si>
  <si>
    <t>Changes in the composition of the Group</t>
  </si>
  <si>
    <t xml:space="preserve">There were no changes in the composition of the Group during the interim period including </t>
  </si>
  <si>
    <t>business combinations, acquisitions or disposal of subsidiaries and long-term investments,</t>
  </si>
  <si>
    <t>restructurings, and discontinuing operations.</t>
  </si>
  <si>
    <t>A12</t>
  </si>
  <si>
    <t>Changes in contingent liabilities and contingent assets</t>
  </si>
  <si>
    <t>A13</t>
  </si>
  <si>
    <t>Capital Commitment</t>
  </si>
  <si>
    <t>There is an approved and contracted for commitment for the purchase of property, plant and</t>
  </si>
  <si>
    <t>Additional Information Required By The Bursa Malaysia Listing Requirements for the Mesdaq Market</t>
  </si>
  <si>
    <t>B1</t>
  </si>
  <si>
    <t>Review of Performance</t>
  </si>
  <si>
    <t>B2</t>
  </si>
  <si>
    <t xml:space="preserve">Current </t>
  </si>
  <si>
    <t xml:space="preserve">Previous </t>
  </si>
  <si>
    <t>quarter</t>
  </si>
  <si>
    <t>RM'000</t>
  </si>
  <si>
    <t>Turnover</t>
  </si>
  <si>
    <t>B3</t>
  </si>
  <si>
    <t>B4</t>
  </si>
  <si>
    <t>Forecast of profit after tax</t>
  </si>
  <si>
    <t>Not applicable as no forecast was disclosed in any public document.</t>
  </si>
  <si>
    <t>B5</t>
  </si>
  <si>
    <t>Tax expenses</t>
  </si>
  <si>
    <t>Current</t>
  </si>
  <si>
    <t xml:space="preserve">Cumulative </t>
  </si>
  <si>
    <t>quarter up to</t>
  </si>
  <si>
    <t>Income tax expense</t>
  </si>
  <si>
    <t>B6</t>
  </si>
  <si>
    <t>Unquoted investments and/or properties</t>
  </si>
  <si>
    <t>B7</t>
  </si>
  <si>
    <t>Quoted securities other than securities in existing subsidiaries and associated companies</t>
  </si>
  <si>
    <t>B8</t>
  </si>
  <si>
    <t>Status of Corporate Proposals</t>
  </si>
  <si>
    <t>B9</t>
  </si>
  <si>
    <t>Group borrowings and debt securities</t>
  </si>
  <si>
    <t>Short Term</t>
  </si>
  <si>
    <t>Long Term</t>
  </si>
  <si>
    <t>Total</t>
  </si>
  <si>
    <t>Bankers' Acceptance</t>
  </si>
  <si>
    <t>Term Loans</t>
  </si>
  <si>
    <t>B10</t>
  </si>
  <si>
    <t>Off Balance Sheet financial instruments</t>
  </si>
  <si>
    <t>B11</t>
  </si>
  <si>
    <t>Changes in material litigation</t>
  </si>
  <si>
    <t>B12</t>
  </si>
  <si>
    <t>Dividend</t>
  </si>
  <si>
    <t>B13</t>
  </si>
  <si>
    <t>Earnings per share</t>
  </si>
  <si>
    <t>Net profit (RM'000)</t>
  </si>
  <si>
    <t>EPS (sen)  - Basic</t>
  </si>
  <si>
    <t>-</t>
  </si>
  <si>
    <r>
      <t>THREE-A RESOURCES BERHAD</t>
    </r>
    <r>
      <rPr>
        <sz val="10"/>
        <rFont val="Arial"/>
        <family val="0"/>
      </rPr>
      <t xml:space="preserve">  </t>
    </r>
    <r>
      <rPr>
        <b/>
        <sz val="9"/>
        <rFont val="Arial"/>
        <family val="2"/>
      </rPr>
      <t>(481559-M)</t>
    </r>
  </si>
  <si>
    <t xml:space="preserve">Condensed Consolidated Income Statements </t>
  </si>
  <si>
    <t xml:space="preserve">3 months ended </t>
  </si>
  <si>
    <t>Cumulative quarter ended</t>
  </si>
  <si>
    <t>(RM'000)</t>
  </si>
  <si>
    <t>Divider</t>
  </si>
  <si>
    <t>Revenue</t>
  </si>
  <si>
    <t>Finance costs</t>
  </si>
  <si>
    <t>Net Profit for the Period</t>
  </si>
  <si>
    <t xml:space="preserve">(The Condensed Consolidated Income Statements should be read in conjunction with the </t>
  </si>
  <si>
    <t>explanatory notes attached to the interim financial statements)</t>
  </si>
  <si>
    <t>Condensed Consolidated Balance Sheets</t>
  </si>
  <si>
    <t>As at</t>
  </si>
  <si>
    <t>Current Assets</t>
  </si>
  <si>
    <t>Inventories</t>
  </si>
  <si>
    <t>Borrowings</t>
  </si>
  <si>
    <t>Reserves</t>
  </si>
  <si>
    <t xml:space="preserve">(The Condensed Consolidated Balance Sheets should be read in conjunction with the </t>
  </si>
  <si>
    <t>Condensed Consolidated Statements of Changes in Equity</t>
  </si>
  <si>
    <t>Share</t>
  </si>
  <si>
    <t xml:space="preserve">Non-distributable </t>
  </si>
  <si>
    <t>Distributable</t>
  </si>
  <si>
    <t>Capital</t>
  </si>
  <si>
    <t>Reserve</t>
  </si>
  <si>
    <t>RM</t>
  </si>
  <si>
    <t xml:space="preserve">(The Condensed Consolidated Statements of Changes in Equity should be read in conjunction with the </t>
  </si>
  <si>
    <r>
      <t xml:space="preserve">       THREE-A RESOURCES BERHAD  </t>
    </r>
    <r>
      <rPr>
        <b/>
        <sz val="9"/>
        <rFont val="Arial"/>
        <family val="2"/>
      </rPr>
      <t>(481559-M)</t>
    </r>
  </si>
  <si>
    <t>Condensed Consolidated Cash Flow Statements</t>
  </si>
  <si>
    <t>Year-To-Date</t>
  </si>
  <si>
    <t>Net cash used in investing activities</t>
  </si>
  <si>
    <t>Net Change in Cash &amp; Cash Equivalents</t>
  </si>
  <si>
    <t>Cash &amp; Cash Equivalents at beginning of the year</t>
  </si>
  <si>
    <t>Cash &amp; Cash Equivalents at end of the financial period</t>
  </si>
  <si>
    <t>CASH AND CASH EQUIVALENTS COMPRISE</t>
  </si>
  <si>
    <t>Cash and bank balances</t>
  </si>
  <si>
    <t xml:space="preserve">(The Condensed Consolidated Cash Flow Statements should be read in conjunction </t>
  </si>
  <si>
    <t>Current Quarter</t>
  </si>
  <si>
    <t>Cumulative Quarter</t>
  </si>
  <si>
    <r>
      <t xml:space="preserve">THREE-A RESOURCES BERHAD  </t>
    </r>
    <r>
      <rPr>
        <b/>
        <sz val="9"/>
        <rFont val="Arial"/>
        <family val="2"/>
      </rPr>
      <t>(481559-M)</t>
    </r>
  </si>
  <si>
    <t>Prospects</t>
  </si>
  <si>
    <t>Net profit for the period</t>
  </si>
  <si>
    <t>Profit before taxation</t>
  </si>
  <si>
    <t>Nominal value</t>
  </si>
  <si>
    <t>Share premium</t>
  </si>
  <si>
    <t>Total reserves</t>
  </si>
  <si>
    <t>Grand total</t>
  </si>
  <si>
    <t>All the abovementioned borrowings were denominated in Ringgit Malaysia.</t>
  </si>
  <si>
    <t xml:space="preserve">Weighted average number of </t>
  </si>
  <si>
    <t xml:space="preserve">      ordinary shares in issue</t>
  </si>
  <si>
    <t xml:space="preserve">                - Diluted</t>
  </si>
  <si>
    <t>Net assets value per share (sen)</t>
  </si>
  <si>
    <t>2006</t>
  </si>
  <si>
    <t>Cost of sales</t>
  </si>
  <si>
    <t>Minority interest</t>
  </si>
  <si>
    <t>Prepaid lease payments</t>
  </si>
  <si>
    <t>Trade receivables</t>
  </si>
  <si>
    <t>Other receivables, deposits and prepayment</t>
  </si>
  <si>
    <t>Property, plant &amp; equipment</t>
  </si>
  <si>
    <t>Total equity</t>
  </si>
  <si>
    <t>Deferred tax liabilities</t>
  </si>
  <si>
    <t>Explanatory Notes to the Interim Financial Statements Pursuant to FRS 134</t>
  </si>
  <si>
    <t>Other Operating Income</t>
  </si>
  <si>
    <t>Profit from Operations</t>
  </si>
  <si>
    <t>Other Operating Expenses</t>
  </si>
  <si>
    <t>Profit after Tax</t>
  </si>
  <si>
    <t>Gross Profit</t>
  </si>
  <si>
    <t xml:space="preserve">Profit before Tax </t>
  </si>
  <si>
    <t xml:space="preserve">Basic Earnings </t>
  </si>
  <si>
    <t xml:space="preserve">     per Share (sen)</t>
  </si>
  <si>
    <t>Net Current Assets</t>
  </si>
  <si>
    <t>Current Liabilities</t>
  </si>
  <si>
    <t>Financed By:</t>
  </si>
  <si>
    <t>Non-current Liabilities</t>
  </si>
  <si>
    <t>Non-current Assets</t>
  </si>
  <si>
    <t xml:space="preserve">The interim financial statements of the Group have been prepared in accordance with </t>
  </si>
  <si>
    <t>As previously stated</t>
  </si>
  <si>
    <t>Effects of adopting FRS 3</t>
  </si>
  <si>
    <t xml:space="preserve">preceding year mainly due to higher demand for the Group's products during the current </t>
  </si>
  <si>
    <t xml:space="preserve">quarter under review. </t>
  </si>
  <si>
    <t xml:space="preserve">Material changes in profit before taxation for the current quarter as compared with the </t>
  </si>
  <si>
    <t>immediate preceding quarter</t>
  </si>
  <si>
    <t xml:space="preserve">The comparison of results between the current quarter and the immediate preceding </t>
  </si>
  <si>
    <t>quarter are as follows:-</t>
  </si>
  <si>
    <t xml:space="preserve">the current quarter under review as compared to the immediate preceding quarter. </t>
  </si>
  <si>
    <t xml:space="preserve">The demand for the Group's products continue to be strong despite the Group operating in </t>
  </si>
  <si>
    <t xml:space="preserve">the competitive environment. Barring unforeseen circumstances, the Directors anticipate that </t>
  </si>
  <si>
    <t xml:space="preserve">There were no sale of unquoted investments and properties for the current quarter and </t>
  </si>
  <si>
    <t xml:space="preserve">financial year-to-date. </t>
  </si>
  <si>
    <t xml:space="preserve">There were no purchases and disposals of quoted securities other than securities in existing </t>
  </si>
  <si>
    <t>subsidiaries and associated companies for the current quarter and financial year-to-date.</t>
  </si>
  <si>
    <t xml:space="preserve">The Group had not entered into any contracts involving off balance sheet financial instruments </t>
  </si>
  <si>
    <t xml:space="preserve">There was no material litigation pending for the current financial period to-date and up </t>
  </si>
  <si>
    <t>Bank overdrafts</t>
  </si>
  <si>
    <t>Hire Purchase Creditors</t>
  </si>
  <si>
    <r>
      <t>THREE-A RESOURCES BERHAD</t>
    </r>
    <r>
      <rPr>
        <sz val="20"/>
        <rFont val="Arial"/>
        <family val="2"/>
      </rPr>
      <t xml:space="preserve">  </t>
    </r>
    <r>
      <rPr>
        <b/>
        <sz val="10"/>
        <rFont val="Arial"/>
        <family val="2"/>
      </rPr>
      <t>(481559-M)</t>
    </r>
  </si>
  <si>
    <t>under review.</t>
  </si>
  <si>
    <t xml:space="preserve">savings measures implemented and improved efficiency in the production during the quarter </t>
  </si>
  <si>
    <t>At 1 January 2006 (restated)</t>
  </si>
  <si>
    <t>Net cash generated from operating activities</t>
  </si>
  <si>
    <t xml:space="preserve">Financial Reporting Standards No. 134 -Interim Financial Reporting ("FRS 134") and </t>
  </si>
  <si>
    <t>Retained earnings</t>
  </si>
  <si>
    <t>("Bursa Malaysia") for the Mesdaq Market.</t>
  </si>
  <si>
    <t>Taxation</t>
  </si>
  <si>
    <t>Trade payables</t>
  </si>
  <si>
    <t>Other payables and accruals</t>
  </si>
  <si>
    <t>Share capital</t>
  </si>
  <si>
    <r>
      <t xml:space="preserve">THREE-A RESOURCES BERHAD  </t>
    </r>
    <r>
      <rPr>
        <b/>
        <sz val="10"/>
        <rFont val="Century Gothic"/>
        <family val="2"/>
      </rPr>
      <t>(481559-M)</t>
    </r>
  </si>
  <si>
    <t>(01. 10. 06 to</t>
  </si>
  <si>
    <t>31. 12. 06)</t>
  </si>
  <si>
    <t>Deferred Tax:</t>
  </si>
  <si>
    <t>Relating to origination and reversal</t>
  </si>
  <si>
    <t xml:space="preserve">   of temporary differences</t>
  </si>
  <si>
    <t xml:space="preserve">Income tax </t>
  </si>
  <si>
    <t>For the Quarter Ended 31 March 2007</t>
  </si>
  <si>
    <t>31 March</t>
  </si>
  <si>
    <t>2007</t>
  </si>
  <si>
    <t xml:space="preserve">Annual Financial Report for the year ended 31 December 2006 and the accompanying </t>
  </si>
  <si>
    <t>As at 31 March 2007</t>
  </si>
  <si>
    <t>At 1 January 2006</t>
  </si>
  <si>
    <t>Prior year adjustment on</t>
  </si>
  <si>
    <t xml:space="preserve">   derecognition  of deferred tax </t>
  </si>
  <si>
    <t xml:space="preserve">   on reinvestment allowance</t>
  </si>
  <si>
    <t>At 31 March 2006 (restated)</t>
  </si>
  <si>
    <t xml:space="preserve">At 1 January 2007 </t>
  </si>
  <si>
    <t>At 31 March 2007</t>
  </si>
  <si>
    <t>For the period ended 31 March 2007</t>
  </si>
  <si>
    <t xml:space="preserve">with the Annual Financial Report for the year ended 31 December 2006 and the accompanying </t>
  </si>
  <si>
    <t>31 MARCH 2007</t>
  </si>
  <si>
    <t>consistent with those adopted in the financial statements for the year ended 31 December 2006.</t>
  </si>
  <si>
    <t xml:space="preserve">There is an increase in the turnover of the Group for the current quarter by 20.27% or from </t>
  </si>
  <si>
    <t xml:space="preserve">Meanwhile, the Group's profit before taxation also increased by a higher percentage of 229% </t>
  </si>
  <si>
    <t xml:space="preserve">or from RM0.764 million to RM2.516 million mainly due to lower production costs from cost </t>
  </si>
  <si>
    <t>(01. 01. 07 to</t>
  </si>
  <si>
    <t>31. 03. 07)</t>
  </si>
  <si>
    <t>However, profit before taxation decreased by 27.72% or from RM3.481 million to RM2.516  million</t>
  </si>
  <si>
    <t xml:space="preserve">mainly resulting from an one-off adjustment relating to reduction in statutory income tax rates </t>
  </si>
  <si>
    <t>the Group will achieve a satisfactory performance for the remainder of year 2007.</t>
  </si>
  <si>
    <t>31. 03. 07</t>
  </si>
  <si>
    <t>The effective tax rate for the  financial year-to-date is 9.2%, that is lower than the statutory</t>
  </si>
  <si>
    <t>income tax rate of 27% mainly due to utilisation of reinvestment allowance.</t>
  </si>
  <si>
    <t xml:space="preserve">Save for the above, there was no corporate proposals announced but not completed </t>
  </si>
  <si>
    <t>as at 28 May 2007.</t>
  </si>
  <si>
    <t xml:space="preserve">On 26 March 2007, the Company's advisor, OSK Investment Bank Berhad had on behalf of the </t>
  </si>
  <si>
    <t xml:space="preserve">Company announced a proposal to implement a private placement of up to 17,500,000 new </t>
  </si>
  <si>
    <t xml:space="preserve">ordinary shares of RM0.20 each in the Company, representing not more than ten percent (10%) </t>
  </si>
  <si>
    <t>of the issued and paid-up share capital of the Company, to investors to be identified later.</t>
  </si>
  <si>
    <t xml:space="preserve">The application for the proposed private placement had been submitted to the </t>
  </si>
  <si>
    <t xml:space="preserve">Securities Commission (SC), Foreign Investment Committee (FIC) and Ministry of International </t>
  </si>
  <si>
    <t>Trade and Industry (MITI) on 13 April 2007.</t>
  </si>
  <si>
    <t xml:space="preserve">SC and FIC vide their letter dated 16 April 2007 had both approved the proposed private </t>
  </si>
  <si>
    <t>The total Group secured borrowings as at 31 March 2007 are as follows:-</t>
  </si>
  <si>
    <t>Bank Overdraft</t>
  </si>
  <si>
    <t>with off balance sheet risk as at 28 May 2007.</t>
  </si>
  <si>
    <t>to 28 May 2007.</t>
  </si>
  <si>
    <t>The Board does not recommend any dividend for the current quarter under review.</t>
  </si>
  <si>
    <t xml:space="preserve">These explanatory notes attached to the Interim Financial Report provide an explanation of </t>
  </si>
  <si>
    <t>position and performance of the Group since the financial period ended 31 December 2006.</t>
  </si>
  <si>
    <t xml:space="preserve">events and transactions that are significant to an understanding of the changes in the financial </t>
  </si>
  <si>
    <t xml:space="preserve">There were no changes in contingent liabilities and contingent assets since the last annual </t>
  </si>
  <si>
    <t xml:space="preserve">balance sheet date. </t>
  </si>
  <si>
    <t xml:space="preserve">placement while approval from MITI was received on 11 May 2007. Please refer to our </t>
  </si>
  <si>
    <t>announcements dated 17 April 2007 and 14 May 2007 for further details.</t>
  </si>
  <si>
    <t>to deferred taxation in the immediate preceding quarter ended 31 December 2006 amounting</t>
  </si>
  <si>
    <t>Net cash (used in)/generated from financing activities</t>
  </si>
  <si>
    <t>Deposits with financial institutions</t>
  </si>
  <si>
    <t>Appendix 9B of the Revamped Listing Requirements of Bursa Malaysia Securities Berhad</t>
  </si>
  <si>
    <t xml:space="preserve">RM18.675 million to RM22.460 million as compared to the corresponding quarter in the </t>
  </si>
  <si>
    <t xml:space="preserve">The Group turnover is slightly higher by 4.78% or from RM21.437 million to RM22.460 million during </t>
  </si>
  <si>
    <t>to RM0.365 million and increase in raw material costs during the quarter under review.</t>
  </si>
  <si>
    <t>A2</t>
  </si>
  <si>
    <t>equipment amounting to RM130,000 as at the end of the current interim period.</t>
  </si>
  <si>
    <t xml:space="preserve">The interim dividend of 6% tax exempt in respect of financial year ended 31 December 2006 </t>
  </si>
  <si>
    <t>amounting to RM2.1 million was paid on 13 February 2007. (2005 : nil)</t>
  </si>
  <si>
    <t>The accounting policies and methods of computation adopted by the Group in this report are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</si>
</sst>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-* #,##0.00_-;\-* #,##0.00_-;_-* &quot;-&quot;??_-;_-@_-"/>
    <numFmt numFmtId="172" formatCode="_-* #,##0_-;\-* #,##0_-;_-* &quot;-&quot;??_-;_-@_-"/>
    <numFmt numFmtId="173" formatCode="0.0%"/>
    <numFmt numFmtId="174" formatCode="0_);\(0\)"/>
    <numFmt numFmtId="175" formatCode="#,##0.000_);\(#,##0.000\)"/>
    <numFmt numFmtId="176" formatCode="#,##0.0000_);\(#,##0.0000\)"/>
    <numFmt numFmtId="177" formatCode="0.0_);\(0.0\)"/>
    <numFmt numFmtId="178" formatCode="0.00_);\(0.00\)"/>
    <numFmt numFmtId="179" formatCode="#,##0.0_);\(#,##0.0\)"/>
    <numFmt numFmtId="180" formatCode="_(* #,##0.0_);_(* \(#,##0.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0.000_);\(0.000\)"/>
    <numFmt numFmtId="185" formatCode="0.0000_);\(0.0000\)"/>
    <numFmt numFmtId="186" formatCode="_-* #,##0.0_-;\-* #,##0.0_-;_-* &quot;-&quot;??_-;_-@_-"/>
    <numFmt numFmtId="187" formatCode="_-* #,##0.000_-;\-* #,##0.000_-;_-* &quot;-&quot;??_-;_-@_-"/>
    <numFmt numFmtId="188" formatCode="_-* #,##0.0000_-;\-* #,##0.0000_-;_-* &quot;-&quot;??_-;_-@_-"/>
    <numFmt numFmtId="189" formatCode="#,##0.00000_);\(#,##0.00000\)"/>
    <numFmt numFmtId="190" formatCode="_(* #,##0.0_);_(* \(#,##0.0\);_(* &quot;-&quot;?_);_(@_)"/>
    <numFmt numFmtId="191" formatCode="0.0000000000000_);\(0.0000000000000\)"/>
    <numFmt numFmtId="192" formatCode="0.000000000000_);\(0.000000000000\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_(* #,##0.000_);_(* \(#,##0.000\);_(* &quot;-&quot;???_);_(@_)"/>
    <numFmt numFmtId="199" formatCode="#,##0_);[Red]\(#,##0\);\-"/>
    <numFmt numFmtId="200" formatCode="0;[Red]0"/>
    <numFmt numFmtId="201" formatCode="0_);[Red]\(0\)"/>
    <numFmt numFmtId="202" formatCode="_(* #,##0.0000_);_(* \(#,##0.0000\);_(* &quot;-&quot;????_);_(@_)"/>
  </numFmts>
  <fonts count="28">
    <font>
      <sz val="10"/>
      <name val="Arial"/>
      <family val="0"/>
    </font>
    <font>
      <sz val="11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b/>
      <i/>
      <sz val="18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u val="single"/>
      <sz val="12"/>
      <name val="Century Gothic"/>
      <family val="2"/>
    </font>
    <font>
      <sz val="12"/>
      <color indexed="10"/>
      <name val="Century Gothic"/>
      <family val="2"/>
    </font>
    <font>
      <u val="single"/>
      <sz val="12"/>
      <name val="Century Gothic"/>
      <family val="2"/>
    </font>
    <font>
      <sz val="11"/>
      <name val="Arial"/>
      <family val="0"/>
    </font>
    <font>
      <b/>
      <sz val="10"/>
      <name val="Arial"/>
      <family val="2"/>
    </font>
    <font>
      <u val="single"/>
      <sz val="10"/>
      <name val="Century Gothic"/>
      <family val="2"/>
    </font>
    <font>
      <sz val="12"/>
      <name val="Arial"/>
      <family val="0"/>
    </font>
    <font>
      <b/>
      <i/>
      <sz val="12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b/>
      <sz val="20"/>
      <name val="Arial"/>
      <family val="2"/>
    </font>
    <font>
      <sz val="20"/>
      <name val="Arial"/>
      <family val="2"/>
    </font>
    <font>
      <sz val="10"/>
      <color indexed="10"/>
      <name val="Arial"/>
      <family val="0"/>
    </font>
    <font>
      <u val="single"/>
      <sz val="12"/>
      <name val="Arial"/>
      <family val="0"/>
    </font>
    <font>
      <sz val="12"/>
      <name val="Times New Roman"/>
      <family val="1"/>
    </font>
    <font>
      <i/>
      <sz val="12"/>
      <name val="Century Gothic"/>
      <family val="2"/>
    </font>
    <font>
      <b/>
      <sz val="12"/>
      <name val="Arial"/>
      <family val="2"/>
    </font>
    <font>
      <b/>
      <sz val="20"/>
      <name val="Century Gothic"/>
      <family val="2"/>
    </font>
    <font>
      <b/>
      <sz val="10"/>
      <name val="Century Gothic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9" fontId="23" fillId="0" borderId="0">
      <alignment/>
      <protection/>
    </xf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37" fontId="2" fillId="0" borderId="0" xfId="15" applyNumberFormat="1" applyFont="1" applyAlignment="1">
      <alignment/>
    </xf>
    <xf numFmtId="37" fontId="0" fillId="0" borderId="0" xfId="15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37" fontId="0" fillId="0" borderId="0" xfId="15" applyNumberFormat="1" applyFont="1" applyAlignment="1">
      <alignment/>
    </xf>
    <xf numFmtId="37" fontId="6" fillId="0" borderId="0" xfId="15" applyNumberFormat="1" applyFont="1" applyAlignment="1">
      <alignment/>
    </xf>
    <xf numFmtId="37" fontId="7" fillId="0" borderId="0" xfId="15" applyNumberFormat="1" applyFont="1" applyAlignment="1">
      <alignment horizontal="center"/>
    </xf>
    <xf numFmtId="0" fontId="0" fillId="0" borderId="1" xfId="0" applyFont="1" applyBorder="1" applyAlignment="1">
      <alignment/>
    </xf>
    <xf numFmtId="37" fontId="0" fillId="0" borderId="1" xfId="15" applyNumberFormat="1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37" fontId="3" fillId="0" borderId="0" xfId="0" applyNumberFormat="1" applyFont="1" applyAlignment="1">
      <alignment/>
    </xf>
    <xf numFmtId="37" fontId="0" fillId="0" borderId="0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15" fontId="4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170" fontId="3" fillId="0" borderId="0" xfId="15" applyNumberFormat="1" applyFont="1" applyAlignment="1">
      <alignment/>
    </xf>
    <xf numFmtId="37" fontId="10" fillId="0" borderId="0" xfId="0" applyNumberFormat="1" applyFont="1" applyAlignment="1">
      <alignment/>
    </xf>
    <xf numFmtId="37" fontId="3" fillId="0" borderId="0" xfId="0" applyNumberFormat="1" applyFont="1" applyBorder="1" applyAlignment="1">
      <alignment/>
    </xf>
    <xf numFmtId="37" fontId="3" fillId="0" borderId="5" xfId="0" applyNumberFormat="1" applyFont="1" applyBorder="1" applyAlignment="1">
      <alignment/>
    </xf>
    <xf numFmtId="37" fontId="3" fillId="0" borderId="2" xfId="0" applyNumberFormat="1" applyFont="1" applyBorder="1" applyAlignment="1">
      <alignment/>
    </xf>
    <xf numFmtId="0" fontId="10" fillId="0" borderId="0" xfId="0" applyFont="1" applyAlignment="1">
      <alignment/>
    </xf>
    <xf numFmtId="0" fontId="12" fillId="0" borderId="1" xfId="0" applyFont="1" applyBorder="1" applyAlignment="1">
      <alignment/>
    </xf>
    <xf numFmtId="37" fontId="4" fillId="0" borderId="1" xfId="15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15" applyNumberFormat="1" applyFont="1" applyAlignment="1">
      <alignment/>
    </xf>
    <xf numFmtId="37" fontId="4" fillId="0" borderId="0" xfId="15" applyNumberFormat="1" applyFont="1" applyBorder="1" applyAlignment="1">
      <alignment horizontal="left"/>
    </xf>
    <xf numFmtId="37" fontId="9" fillId="0" borderId="0" xfId="15" applyNumberFormat="1" applyFont="1" applyAlignment="1">
      <alignment horizontal="left"/>
    </xf>
    <xf numFmtId="37" fontId="9" fillId="0" borderId="0" xfId="15" applyNumberFormat="1" applyFont="1" applyAlignment="1">
      <alignment/>
    </xf>
    <xf numFmtId="37" fontId="9" fillId="0" borderId="0" xfId="15" applyNumberFormat="1" applyFont="1" applyAlignment="1">
      <alignment horizontal="center"/>
    </xf>
    <xf numFmtId="37" fontId="3" fillId="0" borderId="0" xfId="15" applyNumberFormat="1" applyFont="1" applyAlignment="1">
      <alignment/>
    </xf>
    <xf numFmtId="37" fontId="3" fillId="0" borderId="0" xfId="15" applyNumberFormat="1" applyFont="1" applyAlignment="1">
      <alignment horizontal="center"/>
    </xf>
    <xf numFmtId="37" fontId="4" fillId="0" borderId="0" xfId="15" applyNumberFormat="1" applyFont="1" applyAlignment="1">
      <alignment horizontal="center"/>
    </xf>
    <xf numFmtId="37" fontId="4" fillId="0" borderId="0" xfId="15" applyNumberFormat="1" applyFont="1" applyBorder="1" applyAlignment="1">
      <alignment horizontal="center"/>
    </xf>
    <xf numFmtId="37" fontId="4" fillId="0" borderId="2" xfId="15" applyNumberFormat="1" applyFont="1" applyBorder="1" applyAlignment="1">
      <alignment horizontal="center"/>
    </xf>
    <xf numFmtId="37" fontId="3" fillId="0" borderId="0" xfId="15" applyNumberFormat="1" applyFont="1" applyBorder="1" applyAlignment="1">
      <alignment horizontal="center"/>
    </xf>
    <xf numFmtId="37" fontId="3" fillId="0" borderId="0" xfId="15" applyNumberFormat="1" applyFont="1" applyBorder="1" applyAlignment="1">
      <alignment/>
    </xf>
    <xf numFmtId="49" fontId="7" fillId="0" borderId="0" xfId="18" applyNumberFormat="1" applyFont="1" applyFill="1" applyBorder="1" applyAlignment="1">
      <alignment horizontal="center"/>
    </xf>
    <xf numFmtId="37" fontId="11" fillId="0" borderId="0" xfId="15" applyNumberFormat="1" applyFont="1" applyBorder="1" applyAlignment="1">
      <alignment/>
    </xf>
    <xf numFmtId="37" fontId="4" fillId="0" borderId="0" xfId="15" applyNumberFormat="1" applyFont="1" applyBorder="1" applyAlignment="1">
      <alignment/>
    </xf>
    <xf numFmtId="43" fontId="3" fillId="0" borderId="0" xfId="15" applyNumberFormat="1" applyFont="1" applyFill="1" applyBorder="1" applyAlignment="1">
      <alignment horizontal="center"/>
    </xf>
    <xf numFmtId="37" fontId="3" fillId="0" borderId="2" xfId="15" applyNumberFormat="1" applyFont="1" applyBorder="1" applyAlignment="1">
      <alignment/>
    </xf>
    <xf numFmtId="37" fontId="3" fillId="0" borderId="1" xfId="15" applyNumberFormat="1" applyFont="1" applyBorder="1" applyAlignment="1">
      <alignment/>
    </xf>
    <xf numFmtId="37" fontId="14" fillId="0" borderId="0" xfId="15" applyNumberFormat="1" applyFont="1" applyBorder="1" applyAlignment="1">
      <alignment/>
    </xf>
    <xf numFmtId="37" fontId="2" fillId="0" borderId="0" xfId="15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3" fontId="3" fillId="0" borderId="2" xfId="15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 horizontal="center"/>
    </xf>
    <xf numFmtId="37" fontId="3" fillId="0" borderId="2" xfId="0" applyNumberFormat="1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5" xfId="15" applyNumberFormat="1" applyFont="1" applyBorder="1" applyAlignment="1">
      <alignment/>
    </xf>
    <xf numFmtId="37" fontId="15" fillId="0" borderId="0" xfId="0" applyNumberFormat="1" applyFont="1" applyBorder="1" applyAlignment="1">
      <alignment/>
    </xf>
    <xf numFmtId="37" fontId="15" fillId="0" borderId="1" xfId="0" applyNumberFormat="1" applyFont="1" applyBorder="1" applyAlignment="1">
      <alignment/>
    </xf>
    <xf numFmtId="37" fontId="15" fillId="0" borderId="0" xfId="0" applyNumberFormat="1" applyFont="1" applyAlignment="1">
      <alignment/>
    </xf>
    <xf numFmtId="37" fontId="15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0" fontId="3" fillId="0" borderId="0" xfId="15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70" fontId="3" fillId="0" borderId="0" xfId="15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37" fontId="0" fillId="0" borderId="0" xfId="15" applyNumberFormat="1" applyFont="1" applyAlignment="1">
      <alignment/>
    </xf>
    <xf numFmtId="37" fontId="0" fillId="0" borderId="0" xfId="15" applyNumberFormat="1" applyFont="1" applyAlignment="1">
      <alignment horizontal="center"/>
    </xf>
    <xf numFmtId="37" fontId="0" fillId="0" borderId="1" xfId="15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43" fontId="10" fillId="0" borderId="0" xfId="15" applyFont="1" applyBorder="1" applyAlignment="1">
      <alignment horizontal="left"/>
    </xf>
    <xf numFmtId="37" fontId="16" fillId="0" borderId="0" xfId="15" applyNumberFormat="1" applyFont="1" applyAlignment="1">
      <alignment/>
    </xf>
    <xf numFmtId="37" fontId="3" fillId="0" borderId="1" xfId="15" applyNumberFormat="1" applyFont="1" applyBorder="1" applyAlignment="1">
      <alignment horizontal="center"/>
    </xf>
    <xf numFmtId="170" fontId="17" fillId="0" borderId="0" xfId="17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170" fontId="17" fillId="0" borderId="0" xfId="17" applyNumberFormat="1" applyFont="1" applyFill="1" applyBorder="1" applyAlignment="1" quotePrefix="1">
      <alignment horizontal="left" vertical="center"/>
    </xf>
    <xf numFmtId="0" fontId="3" fillId="0" borderId="0" xfId="0" applyFont="1" applyFill="1" applyBorder="1" applyAlignment="1">
      <alignment/>
    </xf>
    <xf numFmtId="37" fontId="19" fillId="0" borderId="0" xfId="15" applyNumberFormat="1" applyFont="1" applyAlignment="1">
      <alignment horizontal="center"/>
    </xf>
    <xf numFmtId="37" fontId="12" fillId="0" borderId="0" xfId="15" applyNumberFormat="1" applyFont="1" applyAlignment="1">
      <alignment horizontal="center"/>
    </xf>
    <xf numFmtId="170" fontId="4" fillId="0" borderId="0" xfId="17" applyNumberFormat="1" applyFont="1" applyFill="1" applyBorder="1" applyAlignment="1">
      <alignment horizontal="left" vertical="center"/>
    </xf>
    <xf numFmtId="0" fontId="21" fillId="0" borderId="0" xfId="0" applyFont="1" applyAlignment="1">
      <alignment/>
    </xf>
    <xf numFmtId="37" fontId="10" fillId="0" borderId="0" xfId="0" applyNumberFormat="1" applyFont="1" applyBorder="1" applyAlignment="1">
      <alignment horizontal="right"/>
    </xf>
    <xf numFmtId="39" fontId="10" fillId="0" borderId="0" xfId="0" applyNumberFormat="1" applyFont="1" applyAlignment="1">
      <alignment/>
    </xf>
    <xf numFmtId="0" fontId="10" fillId="0" borderId="4" xfId="0" applyFont="1" applyBorder="1" applyAlignment="1">
      <alignment/>
    </xf>
    <xf numFmtId="43" fontId="10" fillId="0" borderId="0" xfId="15" applyFont="1" applyAlignment="1">
      <alignment/>
    </xf>
    <xf numFmtId="39" fontId="10" fillId="0" borderId="0" xfId="0" applyNumberFormat="1" applyFont="1" applyBorder="1" applyAlignment="1">
      <alignment horizontal="right"/>
    </xf>
    <xf numFmtId="37" fontId="21" fillId="0" borderId="0" xfId="0" applyNumberFormat="1" applyFont="1" applyAlignment="1">
      <alignment/>
    </xf>
    <xf numFmtId="39" fontId="21" fillId="0" borderId="0" xfId="0" applyNumberFormat="1" applyFont="1" applyAlignment="1">
      <alignment/>
    </xf>
    <xf numFmtId="37" fontId="3" fillId="0" borderId="0" xfId="0" applyNumberFormat="1" applyFont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0" borderId="2" xfId="0" applyNumberFormat="1" applyFont="1" applyBorder="1" applyAlignment="1">
      <alignment horizontal="right"/>
    </xf>
    <xf numFmtId="37" fontId="3" fillId="0" borderId="5" xfId="0" applyNumberFormat="1" applyFont="1" applyBorder="1" applyAlignment="1">
      <alignment horizontal="right"/>
    </xf>
    <xf numFmtId="39" fontId="3" fillId="0" borderId="0" xfId="0" applyNumberFormat="1" applyFont="1" applyAlignment="1">
      <alignment horizontal="right"/>
    </xf>
    <xf numFmtId="39" fontId="3" fillId="0" borderId="6" xfId="0" applyNumberFormat="1" applyFont="1" applyBorder="1" applyAlignment="1">
      <alignment horizontal="right"/>
    </xf>
    <xf numFmtId="39" fontId="3" fillId="0" borderId="0" xfId="0" applyNumberFormat="1" applyFont="1" applyBorder="1" applyAlignment="1">
      <alignment horizontal="right"/>
    </xf>
    <xf numFmtId="39" fontId="3" fillId="0" borderId="0" xfId="0" applyNumberFormat="1" applyFont="1" applyAlignment="1">
      <alignment/>
    </xf>
    <xf numFmtId="0" fontId="15" fillId="0" borderId="0" xfId="0" applyFont="1" applyAlignment="1">
      <alignment/>
    </xf>
    <xf numFmtId="37" fontId="15" fillId="0" borderId="0" xfId="15" applyNumberFormat="1" applyFont="1" applyAlignment="1">
      <alignment/>
    </xf>
    <xf numFmtId="37" fontId="15" fillId="0" borderId="0" xfId="15" applyNumberFormat="1" applyFont="1" applyBorder="1" applyAlignment="1">
      <alignment/>
    </xf>
    <xf numFmtId="43" fontId="15" fillId="0" borderId="0" xfId="15" applyFont="1" applyBorder="1" applyAlignment="1">
      <alignment/>
    </xf>
    <xf numFmtId="0" fontId="15" fillId="0" borderId="0" xfId="0" applyFont="1" applyBorder="1" applyAlignment="1">
      <alignment/>
    </xf>
    <xf numFmtId="37" fontId="0" fillId="0" borderId="0" xfId="15" applyNumberFormat="1" applyFont="1" applyAlignment="1">
      <alignment horizontal="center"/>
    </xf>
    <xf numFmtId="0" fontId="15" fillId="0" borderId="1" xfId="0" applyFont="1" applyBorder="1" applyAlignment="1">
      <alignment/>
    </xf>
    <xf numFmtId="37" fontId="15" fillId="0" borderId="1" xfId="15" applyNumberFormat="1" applyFont="1" applyBorder="1" applyAlignment="1">
      <alignment/>
    </xf>
    <xf numFmtId="43" fontId="3" fillId="0" borderId="0" xfId="15" applyFont="1" applyBorder="1" applyAlignment="1">
      <alignment/>
    </xf>
    <xf numFmtId="174" fontId="11" fillId="0" borderId="0" xfId="15" applyNumberFormat="1" applyFont="1" applyBorder="1" applyAlignment="1">
      <alignment/>
    </xf>
    <xf numFmtId="174" fontId="22" fillId="0" borderId="0" xfId="15" applyNumberFormat="1" applyFont="1" applyBorder="1" applyAlignment="1">
      <alignment/>
    </xf>
    <xf numFmtId="37" fontId="3" fillId="0" borderId="7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39" fontId="3" fillId="0" borderId="0" xfId="0" applyNumberFormat="1" applyFont="1" applyBorder="1" applyAlignment="1">
      <alignment/>
    </xf>
    <xf numFmtId="37" fontId="3" fillId="0" borderId="8" xfId="0" applyNumberFormat="1" applyFont="1" applyBorder="1" applyAlignment="1">
      <alignment/>
    </xf>
    <xf numFmtId="170" fontId="3" fillId="0" borderId="8" xfId="0" applyNumberFormat="1" applyFont="1" applyBorder="1" applyAlignment="1">
      <alignment/>
    </xf>
    <xf numFmtId="170" fontId="3" fillId="0" borderId="9" xfId="15" applyNumberFormat="1" applyFont="1" applyBorder="1" applyAlignment="1">
      <alignment/>
    </xf>
    <xf numFmtId="170" fontId="3" fillId="0" borderId="9" xfId="0" applyNumberFormat="1" applyFont="1" applyBorder="1" applyAlignment="1">
      <alignment/>
    </xf>
    <xf numFmtId="37" fontId="3" fillId="0" borderId="9" xfId="0" applyNumberFormat="1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" fillId="0" borderId="2" xfId="0" applyNumberFormat="1" applyFont="1" applyBorder="1" applyAlignment="1">
      <alignment/>
    </xf>
    <xf numFmtId="170" fontId="4" fillId="0" borderId="5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37" fontId="3" fillId="0" borderId="10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Alignment="1" quotePrefix="1">
      <alignment/>
    </xf>
    <xf numFmtId="176" fontId="3" fillId="0" borderId="0" xfId="0" applyNumberFormat="1" applyFont="1" applyAlignment="1">
      <alignment horizontal="right"/>
    </xf>
    <xf numFmtId="175" fontId="3" fillId="0" borderId="0" xfId="0" applyNumberFormat="1" applyFont="1" applyBorder="1" applyAlignment="1">
      <alignment horizontal="right"/>
    </xf>
    <xf numFmtId="37" fontId="0" fillId="0" borderId="0" xfId="0" applyNumberFormat="1" applyFont="1" applyAlignment="1">
      <alignment/>
    </xf>
    <xf numFmtId="170" fontId="3" fillId="0" borderId="0" xfId="15" applyNumberFormat="1" applyFont="1" applyAlignment="1">
      <alignment horizontal="right"/>
    </xf>
    <xf numFmtId="170" fontId="3" fillId="0" borderId="0" xfId="15" applyNumberFormat="1" applyFont="1" applyBorder="1" applyAlignment="1">
      <alignment horizontal="right"/>
    </xf>
    <xf numFmtId="170" fontId="3" fillId="0" borderId="2" xfId="15" applyNumberFormat="1" applyFont="1" applyBorder="1" applyAlignment="1">
      <alignment horizontal="right"/>
    </xf>
    <xf numFmtId="37" fontId="0" fillId="0" borderId="1" xfId="15" applyNumberFormat="1" applyFont="1" applyBorder="1" applyAlignment="1">
      <alignment horizontal="center"/>
    </xf>
    <xf numFmtId="43" fontId="3" fillId="0" borderId="0" xfId="15" applyFont="1" applyAlignment="1">
      <alignment/>
    </xf>
    <xf numFmtId="199" fontId="3" fillId="0" borderId="0" xfId="21" applyFont="1">
      <alignment/>
      <protection/>
    </xf>
    <xf numFmtId="170" fontId="3" fillId="0" borderId="2" xfId="15" applyNumberFormat="1" applyFont="1" applyBorder="1" applyAlignment="1">
      <alignment/>
    </xf>
    <xf numFmtId="0" fontId="24" fillId="0" borderId="0" xfId="0" applyFont="1" applyAlignment="1">
      <alignment/>
    </xf>
    <xf numFmtId="37" fontId="15" fillId="0" borderId="1" xfId="15" applyNumberFormat="1" applyFont="1" applyBorder="1" applyAlignment="1">
      <alignment horizontal="center"/>
    </xf>
    <xf numFmtId="37" fontId="15" fillId="0" borderId="0" xfId="15" applyNumberFormat="1" applyFont="1" applyAlignment="1">
      <alignment horizontal="center"/>
    </xf>
    <xf numFmtId="170" fontId="3" fillId="0" borderId="7" xfId="15" applyNumberFormat="1" applyFont="1" applyBorder="1" applyAlignment="1">
      <alignment/>
    </xf>
    <xf numFmtId="170" fontId="3" fillId="0" borderId="8" xfId="15" applyNumberFormat="1" applyFont="1" applyBorder="1" applyAlignment="1">
      <alignment/>
    </xf>
    <xf numFmtId="170" fontId="3" fillId="0" borderId="0" xfId="0" applyNumberFormat="1" applyFont="1" applyAlignment="1">
      <alignment/>
    </xf>
    <xf numFmtId="170" fontId="3" fillId="0" borderId="7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74" fontId="3" fillId="0" borderId="0" xfId="0" applyNumberFormat="1" applyFont="1" applyAlignment="1">
      <alignment/>
    </xf>
    <xf numFmtId="0" fontId="25" fillId="0" borderId="0" xfId="0" applyFont="1" applyAlignment="1">
      <alignment/>
    </xf>
    <xf numFmtId="37" fontId="26" fillId="0" borderId="0" xfId="15" applyNumberFormat="1" applyFont="1" applyAlignment="1">
      <alignment horizontal="center"/>
    </xf>
    <xf numFmtId="0" fontId="18" fillId="0" borderId="0" xfId="0" applyFont="1" applyFill="1" applyAlignment="1">
      <alignment/>
    </xf>
    <xf numFmtId="0" fontId="3" fillId="0" borderId="0" xfId="0" applyFont="1" applyFill="1" applyAlignment="1">
      <alignment/>
    </xf>
    <xf numFmtId="170" fontId="4" fillId="0" borderId="0" xfId="17" applyNumberFormat="1" applyFont="1" applyFill="1" applyBorder="1" applyAlignment="1">
      <alignment vertical="center"/>
    </xf>
    <xf numFmtId="172" fontId="3" fillId="0" borderId="0" xfId="17" applyNumberFormat="1" applyFont="1" applyBorder="1" applyAlignment="1">
      <alignment horizontal="left"/>
    </xf>
    <xf numFmtId="170" fontId="3" fillId="0" borderId="6" xfId="15" applyNumberFormat="1" applyFont="1" applyBorder="1" applyAlignment="1">
      <alignment/>
    </xf>
    <xf numFmtId="170" fontId="3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170" fontId="3" fillId="0" borderId="0" xfId="15" applyNumberFormat="1" applyFont="1" applyBorder="1" applyAlignment="1">
      <alignment horizontal="left"/>
    </xf>
    <xf numFmtId="173" fontId="3" fillId="0" borderId="0" xfId="0" applyNumberFormat="1" applyFont="1" applyBorder="1" applyAlignment="1">
      <alignment horizontal="center"/>
    </xf>
    <xf numFmtId="174" fontId="3" fillId="0" borderId="0" xfId="0" applyNumberFormat="1" applyFont="1" applyBorder="1" applyAlignment="1">
      <alignment horizontal="right"/>
    </xf>
    <xf numFmtId="171" fontId="3" fillId="0" borderId="0" xfId="17" applyFont="1" applyBorder="1" applyAlignment="1">
      <alignment horizontal="left"/>
    </xf>
    <xf numFmtId="174" fontId="3" fillId="0" borderId="0" xfId="17" applyNumberFormat="1" applyFont="1" applyBorder="1" applyAlignment="1">
      <alignment horizontal="right"/>
    </xf>
    <xf numFmtId="170" fontId="3" fillId="0" borderId="0" xfId="17" applyNumberFormat="1" applyFont="1" applyBorder="1" applyAlignment="1">
      <alignment horizontal="left"/>
    </xf>
    <xf numFmtId="170" fontId="3" fillId="0" borderId="0" xfId="0" applyNumberFormat="1" applyFont="1" applyBorder="1" applyAlignment="1">
      <alignment horizontal="left"/>
    </xf>
    <xf numFmtId="174" fontId="3" fillId="0" borderId="5" xfId="17" applyNumberFormat="1" applyFont="1" applyBorder="1" applyAlignment="1">
      <alignment horizontal="right" vertical="center"/>
    </xf>
    <xf numFmtId="172" fontId="3" fillId="0" borderId="0" xfId="17" applyNumberFormat="1" applyFont="1" applyBorder="1" applyAlignment="1">
      <alignment horizontal="left" vertical="center"/>
    </xf>
    <xf numFmtId="43" fontId="3" fillId="0" borderId="0" xfId="0" applyNumberFormat="1" applyFont="1" applyBorder="1" applyAlignment="1">
      <alignment horizontal="left"/>
    </xf>
    <xf numFmtId="170" fontId="3" fillId="0" borderId="0" xfId="17" applyNumberFormat="1" applyFont="1" applyBorder="1" applyAlignment="1">
      <alignment horizontal="right"/>
    </xf>
    <xf numFmtId="170" fontId="3" fillId="0" borderId="0" xfId="0" applyNumberFormat="1" applyFont="1" applyFill="1" applyAlignment="1">
      <alignment/>
    </xf>
    <xf numFmtId="43" fontId="3" fillId="0" borderId="0" xfId="17" applyNumberFormat="1" applyFont="1" applyBorder="1" applyAlignment="1">
      <alignment horizontal="left"/>
    </xf>
    <xf numFmtId="170" fontId="3" fillId="0" borderId="5" xfId="17" applyNumberFormat="1" applyFont="1" applyBorder="1" applyAlignment="1">
      <alignment horizontal="right"/>
    </xf>
    <xf numFmtId="37" fontId="3" fillId="0" borderId="0" xfId="0" applyNumberFormat="1" applyFont="1" applyAlignment="1">
      <alignment horizontal="left"/>
    </xf>
    <xf numFmtId="171" fontId="3" fillId="0" borderId="6" xfId="17" applyFont="1" applyBorder="1" applyAlignment="1">
      <alignment horizontal="left"/>
    </xf>
    <xf numFmtId="171" fontId="3" fillId="0" borderId="6" xfId="17" applyNumberFormat="1" applyFont="1" applyBorder="1" applyAlignment="1">
      <alignment horizontal="left"/>
    </xf>
    <xf numFmtId="172" fontId="3" fillId="0" borderId="6" xfId="17" applyNumberFormat="1" applyFont="1" applyBorder="1" applyAlignment="1">
      <alignment horizontal="center"/>
    </xf>
    <xf numFmtId="174" fontId="3" fillId="0" borderId="5" xfId="15" applyNumberFormat="1" applyFont="1" applyBorder="1" applyAlignment="1">
      <alignment horizontal="right" vertical="center"/>
    </xf>
    <xf numFmtId="181" fontId="3" fillId="0" borderId="0" xfId="0" applyNumberFormat="1" applyFont="1" applyBorder="1" applyAlignment="1">
      <alignment/>
    </xf>
    <xf numFmtId="49" fontId="7" fillId="0" borderId="0" xfId="18" applyNumberFormat="1" applyFont="1" applyFill="1" applyBorder="1" applyAlignment="1">
      <alignment horizontal="center"/>
    </xf>
    <xf numFmtId="170" fontId="12" fillId="0" borderId="0" xfId="18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omma_Sheet1" xfId="17"/>
    <cellStyle name="Comma_Sheet2" xfId="18"/>
    <cellStyle name="Currency" xfId="19"/>
    <cellStyle name="Currency [0]" xfId="20"/>
    <cellStyle name="Normal_Quality stat accs 2000-27.3.20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G5M3KHEZ\FINAL%20-%20UBS%2031%20Mar%2007%20(20040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 Inc. State"/>
      <sheetName val="Group BS"/>
      <sheetName val="SSSFI-BS1"/>
      <sheetName val="SSSFI-P&amp;l"/>
      <sheetName val="3A-Inc. State."/>
      <sheetName val="3A-BS"/>
      <sheetName val="Analysis On GP"/>
      <sheetName val="Consol Adj"/>
      <sheetName val="CLA"/>
    </sheetNames>
    <sheetDataSet>
      <sheetData sheetId="0">
        <row r="182">
          <cell r="Z182">
            <v>227468.26153035005</v>
          </cell>
        </row>
        <row r="183">
          <cell r="Z183">
            <v>4597.950865499997</v>
          </cell>
        </row>
        <row r="186">
          <cell r="X186">
            <v>-106603.66</v>
          </cell>
        </row>
      </sheetData>
      <sheetData sheetId="1">
        <row r="12">
          <cell r="T12">
            <v>48639900.5962646</v>
          </cell>
          <cell r="Y12">
            <v>183805.73999999836</v>
          </cell>
          <cell r="Z12">
            <v>677368.26</v>
          </cell>
          <cell r="AA12">
            <v>1906975.8300000005</v>
          </cell>
          <cell r="AB12">
            <v>1059950.0899999999</v>
          </cell>
          <cell r="AC12">
            <v>-748295.5700000001</v>
          </cell>
          <cell r="AD12">
            <v>467232.54000000004</v>
          </cell>
          <cell r="AE12">
            <v>-385426</v>
          </cell>
          <cell r="AF12">
            <v>-3506887.9200000055</v>
          </cell>
          <cell r="AG12">
            <v>1158293.22</v>
          </cell>
          <cell r="AH12">
            <v>1408906.0199999993</v>
          </cell>
          <cell r="AI12">
            <v>-101384.53</v>
          </cell>
          <cell r="AJ12">
            <v>0</v>
          </cell>
          <cell r="AK12">
            <v>-3724009.7299999967</v>
          </cell>
        </row>
        <row r="14">
          <cell r="T14">
            <v>9154508.063735405</v>
          </cell>
        </row>
        <row r="25">
          <cell r="T25">
            <v>12769120.91</v>
          </cell>
        </row>
        <row r="26">
          <cell r="T26">
            <v>22068641.27</v>
          </cell>
        </row>
        <row r="27">
          <cell r="T27">
            <v>0</v>
          </cell>
        </row>
        <row r="28">
          <cell r="T28">
            <v>65429.17</v>
          </cell>
        </row>
        <row r="29">
          <cell r="T29">
            <v>0</v>
          </cell>
        </row>
        <row r="30">
          <cell r="T30">
            <v>200984.72999999998</v>
          </cell>
        </row>
        <row r="31">
          <cell r="T31">
            <v>0</v>
          </cell>
        </row>
        <row r="32">
          <cell r="T32">
            <v>38119.950000000004</v>
          </cell>
        </row>
        <row r="33">
          <cell r="E33">
            <v>-360295.95</v>
          </cell>
          <cell r="T33">
            <v>-360295.95</v>
          </cell>
        </row>
        <row r="34">
          <cell r="E34">
            <v>-12449.35</v>
          </cell>
          <cell r="T34">
            <v>-12449.35</v>
          </cell>
        </row>
        <row r="35">
          <cell r="T35">
            <v>30962.33</v>
          </cell>
        </row>
        <row r="36">
          <cell r="T36">
            <v>12731.97</v>
          </cell>
        </row>
        <row r="40">
          <cell r="T40">
            <v>1986359.67</v>
          </cell>
        </row>
        <row r="41">
          <cell r="T41">
            <v>1838813.76</v>
          </cell>
        </row>
        <row r="43">
          <cell r="E43">
            <v>352534.08</v>
          </cell>
          <cell r="T43">
            <v>352534.08</v>
          </cell>
        </row>
        <row r="44">
          <cell r="E44">
            <v>17734761.270000003</v>
          </cell>
          <cell r="T44">
            <v>17734761.270000003</v>
          </cell>
        </row>
        <row r="45">
          <cell r="T45">
            <v>0</v>
          </cell>
        </row>
        <row r="46">
          <cell r="E46">
            <v>1583731.2000000002</v>
          </cell>
          <cell r="T46">
            <v>1583731.2000000002</v>
          </cell>
        </row>
        <row r="47">
          <cell r="T47">
            <v>0</v>
          </cell>
        </row>
        <row r="48">
          <cell r="T48">
            <v>0</v>
          </cell>
        </row>
        <row r="49">
          <cell r="T49">
            <v>0</v>
          </cell>
        </row>
        <row r="50">
          <cell r="T50">
            <v>124870.86000000034</v>
          </cell>
        </row>
        <row r="59">
          <cell r="T59">
            <v>35000002.4</v>
          </cell>
        </row>
        <row r="60">
          <cell r="T60">
            <v>733629.0899999999</v>
          </cell>
        </row>
        <row r="61">
          <cell r="T61">
            <v>0</v>
          </cell>
        </row>
        <row r="63">
          <cell r="T63">
            <v>0</v>
          </cell>
        </row>
        <row r="64">
          <cell r="T64">
            <v>18641324.25</v>
          </cell>
        </row>
        <row r="67">
          <cell r="T67">
            <v>805759.1399999999</v>
          </cell>
        </row>
        <row r="68">
          <cell r="T68">
            <v>9047629.29</v>
          </cell>
        </row>
        <row r="70">
          <cell r="T70">
            <v>4758238.68</v>
          </cell>
        </row>
      </sheetData>
      <sheetData sheetId="3">
        <row r="207">
          <cell r="CJ207">
            <v>22460506.279999997</v>
          </cell>
        </row>
        <row r="208">
          <cell r="CJ208">
            <v>-16448352.029999997</v>
          </cell>
        </row>
        <row r="211">
          <cell r="CJ211">
            <v>-145501.27000000002</v>
          </cell>
        </row>
        <row r="213">
          <cell r="CJ213">
            <v>-1126792.8</v>
          </cell>
        </row>
        <row r="214">
          <cell r="CJ214">
            <v>-1000081.9999999998</v>
          </cell>
        </row>
        <row r="215">
          <cell r="CJ215">
            <v>-617402.5499999999</v>
          </cell>
        </row>
        <row r="216">
          <cell r="CJ216">
            <v>-46854.91</v>
          </cell>
        </row>
        <row r="217">
          <cell r="CJ217">
            <v>-453047.07999999996</v>
          </cell>
        </row>
        <row r="220">
          <cell r="CJ220">
            <v>-232066.21239585005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5"/>
  <sheetViews>
    <sheetView view="pageBreakPreview" zoomScale="90" zoomScaleNormal="85" zoomScaleSheetLayoutView="90" workbookViewId="0" topLeftCell="A1">
      <selection activeCell="G20" sqref="G20"/>
    </sheetView>
  </sheetViews>
  <sheetFormatPr defaultColWidth="9.140625" defaultRowHeight="12.75"/>
  <cols>
    <col min="1" max="1" width="9.140625" style="65" customWidth="1"/>
    <col min="2" max="2" width="21.28125" style="65" customWidth="1"/>
    <col min="3" max="3" width="14.57421875" style="65" customWidth="1"/>
    <col min="4" max="4" width="5.7109375" style="65" customWidth="1"/>
    <col min="5" max="5" width="14.57421875" style="65" customWidth="1"/>
    <col min="6" max="6" width="5.7109375" style="65" bestFit="1" customWidth="1"/>
    <col min="7" max="7" width="14.57421875" style="65" customWidth="1"/>
    <col min="8" max="8" width="5.140625" style="104" customWidth="1"/>
    <col min="9" max="9" width="14.57421875" style="65" customWidth="1"/>
    <col min="10" max="10" width="9.140625" style="104" customWidth="1"/>
    <col min="11" max="11" width="0" style="104" hidden="1" customWidth="1"/>
    <col min="12" max="12" width="14.28125" style="104" bestFit="1" customWidth="1"/>
    <col min="13" max="16384" width="9.140625" style="104" customWidth="1"/>
  </cols>
  <sheetData>
    <row r="1" s="8" customFormat="1" ht="25.5" customHeight="1">
      <c r="E1" s="166"/>
    </row>
    <row r="2" spans="1:9" s="65" customFormat="1" ht="23.25">
      <c r="A2" s="8"/>
      <c r="B2" s="8"/>
      <c r="C2" s="10"/>
      <c r="D2" s="88"/>
      <c r="E2" s="88"/>
      <c r="F2" s="88"/>
      <c r="G2" s="88"/>
      <c r="H2" s="88"/>
      <c r="I2" s="4"/>
    </row>
    <row r="3" spans="1:9" s="65" customFormat="1" ht="23.25">
      <c r="A3" s="8"/>
      <c r="C3" s="88"/>
      <c r="D3" s="11" t="s">
        <v>135</v>
      </c>
      <c r="F3" s="88"/>
      <c r="G3" s="88"/>
      <c r="H3" s="88"/>
      <c r="I3" s="4"/>
    </row>
    <row r="4" spans="1:9" s="65" customFormat="1" ht="17.25">
      <c r="A4" s="8"/>
      <c r="C4" s="88"/>
      <c r="D4" s="89" t="s">
        <v>0</v>
      </c>
      <c r="F4" s="88"/>
      <c r="G4" s="88"/>
      <c r="H4" s="88"/>
      <c r="I4" s="4"/>
    </row>
    <row r="5" spans="1:10" s="65" customFormat="1" ht="18" thickBot="1">
      <c r="A5" s="12"/>
      <c r="B5" s="75"/>
      <c r="C5" s="90"/>
      <c r="D5" s="90"/>
      <c r="E5" s="153"/>
      <c r="F5" s="90"/>
      <c r="G5" s="90"/>
      <c r="H5" s="90"/>
      <c r="I5" s="14"/>
      <c r="J5" s="79"/>
    </row>
    <row r="6" spans="1:9" s="65" customFormat="1" ht="17.25">
      <c r="A6" s="8"/>
      <c r="C6" s="88"/>
      <c r="D6" s="88"/>
      <c r="E6" s="89"/>
      <c r="F6" s="88"/>
      <c r="G6" s="88"/>
      <c r="H6" s="88"/>
      <c r="I6" s="4"/>
    </row>
    <row r="7" spans="1:6" s="5" customFormat="1" ht="15">
      <c r="A7" s="16" t="s">
        <v>98</v>
      </c>
      <c r="B7" s="16"/>
      <c r="C7" s="17"/>
      <c r="D7" s="17"/>
      <c r="E7" s="17"/>
      <c r="F7" s="17"/>
    </row>
    <row r="8" spans="1:6" s="5" customFormat="1" ht="15">
      <c r="A8" s="16" t="s">
        <v>210</v>
      </c>
      <c r="B8" s="16"/>
      <c r="C8" s="17"/>
      <c r="D8" s="17"/>
      <c r="E8" s="17"/>
      <c r="F8" s="17"/>
    </row>
    <row r="9" s="4" customFormat="1" ht="17.25">
      <c r="A9" s="6" t="s">
        <v>2</v>
      </c>
    </row>
    <row r="10" s="4" customFormat="1" ht="17.25">
      <c r="A10" s="1"/>
    </row>
    <row r="11" spans="3:9" s="4" customFormat="1" ht="17.25">
      <c r="C11" s="18"/>
      <c r="D11" s="19" t="s">
        <v>99</v>
      </c>
      <c r="E11" s="18"/>
      <c r="F11" s="19"/>
      <c r="G11" s="18"/>
      <c r="H11" s="19" t="s">
        <v>100</v>
      </c>
      <c r="I11" s="18"/>
    </row>
    <row r="12" spans="3:9" s="4" customFormat="1" ht="17.25">
      <c r="C12" s="20"/>
      <c r="D12" s="21" t="s">
        <v>211</v>
      </c>
      <c r="E12" s="20"/>
      <c r="F12" s="19"/>
      <c r="G12" s="20"/>
      <c r="H12" s="21" t="s">
        <v>211</v>
      </c>
      <c r="I12" s="21"/>
    </row>
    <row r="13" spans="3:9" s="4" customFormat="1" ht="17.25">
      <c r="C13" s="22" t="s">
        <v>212</v>
      </c>
      <c r="D13" s="19"/>
      <c r="E13" s="22" t="s">
        <v>148</v>
      </c>
      <c r="F13" s="19"/>
      <c r="G13" s="22" t="s">
        <v>212</v>
      </c>
      <c r="H13" s="19"/>
      <c r="I13" s="22" t="s">
        <v>148</v>
      </c>
    </row>
    <row r="14" spans="3:9" s="4" customFormat="1" ht="18" thickBot="1">
      <c r="C14" s="23" t="s">
        <v>61</v>
      </c>
      <c r="D14" s="23"/>
      <c r="E14" s="23" t="s">
        <v>61</v>
      </c>
      <c r="F14" s="23"/>
      <c r="G14" s="23" t="s">
        <v>61</v>
      </c>
      <c r="H14" s="23"/>
      <c r="I14" s="23" t="s">
        <v>61</v>
      </c>
    </row>
    <row r="15" spans="3:11" s="4" customFormat="1" ht="17.25">
      <c r="C15" s="23"/>
      <c r="D15" s="23"/>
      <c r="E15" s="23"/>
      <c r="F15" s="23"/>
      <c r="G15" s="23"/>
      <c r="H15" s="23"/>
      <c r="I15" s="23"/>
      <c r="K15" s="24" t="s">
        <v>102</v>
      </c>
    </row>
    <row r="16" spans="1:12" s="37" customFormat="1" ht="18" thickBot="1">
      <c r="A16" s="4" t="s">
        <v>103</v>
      </c>
      <c r="B16" s="4"/>
      <c r="C16" s="112">
        <f>G16</f>
        <v>22460.49628</v>
      </c>
      <c r="D16" s="113"/>
      <c r="E16" s="112">
        <f>I16</f>
        <v>18675</v>
      </c>
      <c r="F16" s="113"/>
      <c r="G16" s="112">
        <f>'[1]SSSFI-P&amp;l'!$CJ$207/1000-0.01</f>
        <v>22460.49628</v>
      </c>
      <c r="H16" s="105"/>
      <c r="I16" s="150">
        <v>18675</v>
      </c>
      <c r="J16" s="106"/>
      <c r="K16" s="107">
        <v>1000</v>
      </c>
      <c r="L16" s="108"/>
    </row>
    <row r="17" spans="1:12" s="37" customFormat="1" ht="17.25">
      <c r="A17" s="4"/>
      <c r="B17" s="4"/>
      <c r="C17" s="112"/>
      <c r="D17" s="113"/>
      <c r="E17" s="112"/>
      <c r="F17" s="113"/>
      <c r="G17" s="113"/>
      <c r="H17" s="105"/>
      <c r="I17" s="151"/>
      <c r="J17" s="106"/>
      <c r="K17" s="29"/>
      <c r="L17" s="108"/>
    </row>
    <row r="18" spans="1:12" s="37" customFormat="1" ht="17.25">
      <c r="A18" s="4" t="s">
        <v>149</v>
      </c>
      <c r="B18" s="4"/>
      <c r="C18" s="112">
        <f>G18</f>
        <v>-16448.35203</v>
      </c>
      <c r="D18" s="113"/>
      <c r="E18" s="112">
        <f>I18</f>
        <v>-15195</v>
      </c>
      <c r="F18" s="113"/>
      <c r="G18" s="113">
        <f>'[1]SSSFI-P&amp;l'!$CJ$208/1000</f>
        <v>-16448.35203</v>
      </c>
      <c r="H18" s="105"/>
      <c r="I18" s="151">
        <v>-15195</v>
      </c>
      <c r="J18" s="106"/>
      <c r="L18" s="108"/>
    </row>
    <row r="19" spans="1:12" s="37" customFormat="1" ht="17.25">
      <c r="A19" s="4"/>
      <c r="B19" s="4"/>
      <c r="C19" s="114"/>
      <c r="D19" s="113"/>
      <c r="E19" s="114"/>
      <c r="F19" s="113"/>
      <c r="G19" s="114"/>
      <c r="H19" s="105"/>
      <c r="I19" s="152"/>
      <c r="J19" s="106"/>
      <c r="L19" s="108"/>
    </row>
    <row r="20" spans="1:12" s="37" customFormat="1" ht="17.25">
      <c r="A20" s="5" t="s">
        <v>162</v>
      </c>
      <c r="B20" s="4"/>
      <c r="C20" s="112">
        <f>SUM(C16:C19)</f>
        <v>6012.144250000001</v>
      </c>
      <c r="D20" s="113"/>
      <c r="E20" s="112">
        <f>SUM(E16:E19)</f>
        <v>3480</v>
      </c>
      <c r="F20" s="113"/>
      <c r="G20" s="112">
        <f>SUM(G16:G19)</f>
        <v>6012.144250000001</v>
      </c>
      <c r="H20" s="105"/>
      <c r="I20" s="150">
        <f>SUM(I16:I19)</f>
        <v>3480</v>
      </c>
      <c r="J20" s="106"/>
      <c r="L20" s="108"/>
    </row>
    <row r="21" spans="1:12" s="37" customFormat="1" ht="17.25">
      <c r="A21" s="4"/>
      <c r="B21" s="4"/>
      <c r="C21" s="112"/>
      <c r="D21" s="113"/>
      <c r="E21" s="112"/>
      <c r="F21" s="113"/>
      <c r="G21" s="112"/>
      <c r="H21" s="105"/>
      <c r="I21" s="150"/>
      <c r="J21" s="106"/>
      <c r="L21" s="108"/>
    </row>
    <row r="22" spans="1:12" s="37" customFormat="1" ht="17.25">
      <c r="A22" s="4" t="s">
        <v>158</v>
      </c>
      <c r="B22" s="4"/>
      <c r="C22" s="112">
        <f>G22</f>
        <v>0</v>
      </c>
      <c r="D22" s="113"/>
      <c r="E22" s="112">
        <f>I22</f>
        <v>15</v>
      </c>
      <c r="F22" s="113"/>
      <c r="G22" s="112">
        <v>0</v>
      </c>
      <c r="H22" s="105"/>
      <c r="I22" s="150">
        <v>15</v>
      </c>
      <c r="J22" s="106"/>
      <c r="L22" s="108"/>
    </row>
    <row r="23" spans="1:12" s="37" customFormat="1" ht="17.25">
      <c r="A23" s="4"/>
      <c r="B23" s="4"/>
      <c r="C23" s="112"/>
      <c r="D23" s="113"/>
      <c r="E23" s="112"/>
      <c r="F23" s="113"/>
      <c r="G23" s="112"/>
      <c r="H23" s="105"/>
      <c r="I23" s="150"/>
      <c r="J23" s="106"/>
      <c r="L23" s="108"/>
    </row>
    <row r="24" spans="1:12" s="37" customFormat="1" ht="17.25">
      <c r="A24" s="4" t="s">
        <v>160</v>
      </c>
      <c r="B24" s="4"/>
      <c r="C24" s="112">
        <f>G24</f>
        <v>-3043.23719</v>
      </c>
      <c r="D24" s="113"/>
      <c r="E24" s="112">
        <f>I24</f>
        <v>-2371</v>
      </c>
      <c r="F24" s="113"/>
      <c r="G24" s="112">
        <f>SUM('[1]SSSFI-P&amp;l'!$CJ$211:$CJ$216)/1000+'[1]Group Inc. State'!$X$186/1000</f>
        <v>-3043.23719</v>
      </c>
      <c r="H24" s="105"/>
      <c r="I24" s="150">
        <v>-2371</v>
      </c>
      <c r="J24" s="106"/>
      <c r="L24" s="108"/>
    </row>
    <row r="25" spans="1:12" s="37" customFormat="1" ht="17.25">
      <c r="A25" s="4"/>
      <c r="B25" s="4"/>
      <c r="C25" s="114"/>
      <c r="D25" s="113"/>
      <c r="E25" s="114"/>
      <c r="F25" s="113"/>
      <c r="G25" s="114"/>
      <c r="H25" s="105"/>
      <c r="I25" s="152"/>
      <c r="J25" s="106"/>
      <c r="L25" s="108"/>
    </row>
    <row r="26" spans="1:12" s="37" customFormat="1" ht="17.25">
      <c r="A26" s="5" t="s">
        <v>159</v>
      </c>
      <c r="B26" s="4"/>
      <c r="C26" s="113">
        <f>SUM(C20:C25)</f>
        <v>2968.9070600000014</v>
      </c>
      <c r="D26" s="113"/>
      <c r="E26" s="113">
        <f>SUM(E20:E25)</f>
        <v>1124</v>
      </c>
      <c r="F26" s="113"/>
      <c r="G26" s="112">
        <f>SUM(G20:G25)</f>
        <v>2968.9070600000014</v>
      </c>
      <c r="H26" s="105"/>
      <c r="I26" s="150">
        <f>SUM(I20:I25)</f>
        <v>1124</v>
      </c>
      <c r="J26" s="106"/>
      <c r="L26" s="108"/>
    </row>
    <row r="27" spans="1:12" s="37" customFormat="1" ht="17.25">
      <c r="A27" s="4"/>
      <c r="B27" s="4"/>
      <c r="C27" s="113"/>
      <c r="D27" s="113"/>
      <c r="E27" s="113"/>
      <c r="F27" s="113"/>
      <c r="G27" s="112"/>
      <c r="H27" s="105"/>
      <c r="I27" s="112"/>
      <c r="J27" s="106"/>
      <c r="L27" s="108"/>
    </row>
    <row r="28" spans="1:12" s="37" customFormat="1" ht="17.25">
      <c r="A28" s="4" t="s">
        <v>104</v>
      </c>
      <c r="B28" s="4"/>
      <c r="C28" s="112">
        <f>G28</f>
        <v>-453.04707999999994</v>
      </c>
      <c r="D28" s="113"/>
      <c r="E28" s="112">
        <f>I28</f>
        <v>-360</v>
      </c>
      <c r="F28" s="113"/>
      <c r="G28" s="112">
        <f>'[1]SSSFI-P&amp;l'!$CJ$217/1000</f>
        <v>-453.04707999999994</v>
      </c>
      <c r="H28" s="105"/>
      <c r="I28" s="112">
        <v>-360</v>
      </c>
      <c r="J28" s="106"/>
      <c r="L28" s="108"/>
    </row>
    <row r="29" spans="1:12" s="37" customFormat="1" ht="17.25">
      <c r="A29" s="4"/>
      <c r="B29" s="4"/>
      <c r="C29" s="114"/>
      <c r="D29" s="113"/>
      <c r="E29" s="114"/>
      <c r="F29" s="113"/>
      <c r="G29" s="114"/>
      <c r="H29" s="105"/>
      <c r="I29" s="114"/>
      <c r="J29" s="106"/>
      <c r="L29" s="108"/>
    </row>
    <row r="30" spans="1:12" s="37" customFormat="1" ht="17.25">
      <c r="A30" s="5" t="s">
        <v>163</v>
      </c>
      <c r="B30" s="4"/>
      <c r="C30" s="113">
        <f>SUM(C26:C29)+0.05</f>
        <v>2515.9099800000017</v>
      </c>
      <c r="D30" s="113"/>
      <c r="E30" s="113">
        <f>SUM(E26:E29)</f>
        <v>764</v>
      </c>
      <c r="F30" s="113"/>
      <c r="G30" s="113">
        <f>SUM(G26:G29)</f>
        <v>2515.8599800000015</v>
      </c>
      <c r="H30" s="105"/>
      <c r="I30" s="113">
        <f>SUM(I26:I29)</f>
        <v>764</v>
      </c>
      <c r="J30" s="106"/>
      <c r="L30" s="108"/>
    </row>
    <row r="31" spans="1:12" s="37" customFormat="1" ht="17.25">
      <c r="A31" s="4"/>
      <c r="B31" s="4"/>
      <c r="C31" s="113"/>
      <c r="D31" s="113"/>
      <c r="E31" s="148"/>
      <c r="F31" s="113"/>
      <c r="G31" s="112"/>
      <c r="H31" s="105"/>
      <c r="I31" s="112"/>
      <c r="J31" s="106"/>
      <c r="L31" s="108"/>
    </row>
    <row r="32" spans="1:12" s="4" customFormat="1" ht="17.25">
      <c r="A32" s="4" t="s">
        <v>209</v>
      </c>
      <c r="C32" s="112">
        <f>G32</f>
        <v>-232.06621239585004</v>
      </c>
      <c r="D32" s="113"/>
      <c r="E32" s="112">
        <f>I32</f>
        <v>-197</v>
      </c>
      <c r="F32" s="113"/>
      <c r="G32" s="113">
        <f>'[1]SSSFI-P&amp;l'!$CJ$220/1000</f>
        <v>-232.06621239585004</v>
      </c>
      <c r="H32" s="113"/>
      <c r="I32" s="113">
        <v>-197</v>
      </c>
      <c r="J32" s="119"/>
      <c r="L32" s="154"/>
    </row>
    <row r="33" spans="1:12" s="4" customFormat="1" ht="17.25">
      <c r="A33" s="5"/>
      <c r="C33" s="114"/>
      <c r="D33" s="113"/>
      <c r="E33" s="114"/>
      <c r="F33" s="113"/>
      <c r="G33" s="114"/>
      <c r="H33" s="113"/>
      <c r="I33" s="114"/>
      <c r="J33" s="119"/>
      <c r="L33" s="154"/>
    </row>
    <row r="34" spans="1:12" s="37" customFormat="1" ht="17.25">
      <c r="A34" s="5" t="s">
        <v>161</v>
      </c>
      <c r="B34" s="4"/>
      <c r="C34" s="113">
        <f>SUM(C30:C33)</f>
        <v>2283.8437676041517</v>
      </c>
      <c r="D34" s="113"/>
      <c r="E34" s="113">
        <f>SUM(E30:E33)</f>
        <v>567</v>
      </c>
      <c r="F34" s="113"/>
      <c r="G34" s="113">
        <f>SUM(G30:G33)</f>
        <v>2283.7937676041515</v>
      </c>
      <c r="H34" s="105"/>
      <c r="I34" s="113">
        <f>SUM(I30:I33)-0.06</f>
        <v>566.94</v>
      </c>
      <c r="J34" s="106"/>
      <c r="L34" s="108"/>
    </row>
    <row r="35" spans="1:12" s="37" customFormat="1" ht="17.25">
      <c r="A35" s="4"/>
      <c r="B35" s="4"/>
      <c r="C35" s="113"/>
      <c r="D35" s="113"/>
      <c r="E35" s="118"/>
      <c r="F35" s="113"/>
      <c r="G35" s="112"/>
      <c r="H35" s="105"/>
      <c r="I35" s="112"/>
      <c r="J35" s="106"/>
      <c r="L35" s="108"/>
    </row>
    <row r="36" spans="1:12" s="37" customFormat="1" ht="17.25">
      <c r="A36" s="4" t="s">
        <v>150</v>
      </c>
      <c r="B36" s="4"/>
      <c r="C36" s="113">
        <v>0</v>
      </c>
      <c r="D36" s="113"/>
      <c r="E36" s="113">
        <v>0</v>
      </c>
      <c r="F36" s="113"/>
      <c r="G36" s="113">
        <f>C36</f>
        <v>0</v>
      </c>
      <c r="H36" s="105"/>
      <c r="I36" s="113">
        <f>E36</f>
        <v>0</v>
      </c>
      <c r="J36" s="106"/>
      <c r="L36" s="108"/>
    </row>
    <row r="37" spans="1:12" s="37" customFormat="1" ht="17.25">
      <c r="A37" s="4"/>
      <c r="B37" s="4"/>
      <c r="C37" s="113"/>
      <c r="D37" s="113"/>
      <c r="E37" s="113"/>
      <c r="F37" s="113"/>
      <c r="G37" s="113"/>
      <c r="H37" s="105"/>
      <c r="I37" s="113"/>
      <c r="J37" s="106"/>
      <c r="L37" s="108"/>
    </row>
    <row r="38" spans="1:12" s="37" customFormat="1" ht="18" thickBot="1">
      <c r="A38" s="5" t="s">
        <v>105</v>
      </c>
      <c r="B38" s="4"/>
      <c r="C38" s="115">
        <f>SUM(C34:C36)</f>
        <v>2283.8437676041517</v>
      </c>
      <c r="D38" s="113"/>
      <c r="E38" s="115">
        <f>SUM(E34:E36)</f>
        <v>567</v>
      </c>
      <c r="F38" s="113"/>
      <c r="G38" s="115">
        <f>SUM(G34:G36)</f>
        <v>2283.7937676041515</v>
      </c>
      <c r="H38" s="105"/>
      <c r="I38" s="115">
        <f>SUM(I34:I36)</f>
        <v>566.94</v>
      </c>
      <c r="J38" s="106"/>
      <c r="L38" s="108"/>
    </row>
    <row r="39" spans="1:10" s="37" customFormat="1" ht="18" thickTop="1">
      <c r="A39" s="4"/>
      <c r="B39" s="4"/>
      <c r="C39" s="112"/>
      <c r="D39" s="113"/>
      <c r="E39" s="112"/>
      <c r="F39" s="113"/>
      <c r="G39" s="116"/>
      <c r="H39" s="105"/>
      <c r="I39" s="112"/>
      <c r="J39" s="106"/>
    </row>
    <row r="40" spans="1:10" s="37" customFormat="1" ht="17.25">
      <c r="A40" s="4"/>
      <c r="B40" s="4"/>
      <c r="C40" s="147"/>
      <c r="D40" s="113"/>
      <c r="E40" s="147"/>
      <c r="F40" s="113"/>
      <c r="G40" s="147"/>
      <c r="H40" s="105"/>
      <c r="I40" s="147"/>
      <c r="J40" s="106"/>
    </row>
    <row r="41" spans="1:10" s="37" customFormat="1" ht="18" thickBot="1">
      <c r="A41" s="5" t="s">
        <v>164</v>
      </c>
      <c r="B41" s="4"/>
      <c r="C41" s="117">
        <f>C38/175000*100</f>
        <v>1.3050535814880866</v>
      </c>
      <c r="D41" s="118"/>
      <c r="E41" s="117">
        <f>E38/175000*100</f>
        <v>0.32399999999999995</v>
      </c>
      <c r="F41" s="118"/>
      <c r="G41" s="117">
        <f>G38/175000*100</f>
        <v>1.305025010059515</v>
      </c>
      <c r="H41" s="109"/>
      <c r="I41" s="117">
        <f>I38/175000*100</f>
        <v>0.3239657142857143</v>
      </c>
      <c r="J41" s="106"/>
    </row>
    <row r="42" spans="1:10" s="37" customFormat="1" ht="18" thickTop="1">
      <c r="A42" s="5" t="s">
        <v>165</v>
      </c>
      <c r="B42" s="4"/>
      <c r="C42" s="116"/>
      <c r="D42" s="118"/>
      <c r="E42" s="116"/>
      <c r="F42" s="118"/>
      <c r="G42" s="116"/>
      <c r="H42" s="109"/>
      <c r="I42" s="116"/>
      <c r="J42" s="106"/>
    </row>
    <row r="43" spans="1:10" s="4" customFormat="1" ht="17.25">
      <c r="A43" s="5"/>
      <c r="C43" s="116"/>
      <c r="D43" s="118"/>
      <c r="E43" s="116"/>
      <c r="F43" s="118"/>
      <c r="G43" s="116"/>
      <c r="H43" s="118"/>
      <c r="I43" s="116"/>
      <c r="J43" s="119"/>
    </row>
    <row r="44" spans="3:10" s="4" customFormat="1" ht="17.25">
      <c r="C44" s="112"/>
      <c r="D44" s="113"/>
      <c r="E44" s="112"/>
      <c r="F44" s="113"/>
      <c r="G44" s="112"/>
      <c r="H44" s="113"/>
      <c r="I44" s="112"/>
      <c r="J44" s="119"/>
    </row>
    <row r="45" spans="1:10" s="4" customFormat="1" ht="17.25">
      <c r="A45" s="4" t="s">
        <v>106</v>
      </c>
      <c r="C45" s="26"/>
      <c r="D45" s="26"/>
      <c r="E45" s="26"/>
      <c r="F45" s="26"/>
      <c r="G45" s="26"/>
      <c r="H45" s="26"/>
      <c r="I45" s="26"/>
      <c r="J45" s="119"/>
    </row>
    <row r="46" spans="1:10" s="4" customFormat="1" ht="17.25">
      <c r="A46" s="4" t="s">
        <v>213</v>
      </c>
      <c r="C46" s="26"/>
      <c r="D46" s="26"/>
      <c r="E46" s="26"/>
      <c r="F46" s="26"/>
      <c r="G46" s="26"/>
      <c r="H46" s="26"/>
      <c r="I46" s="26"/>
      <c r="J46" s="119"/>
    </row>
    <row r="47" spans="1:10" s="4" customFormat="1" ht="17.25">
      <c r="A47" s="4" t="s">
        <v>107</v>
      </c>
      <c r="C47" s="26"/>
      <c r="D47" s="26"/>
      <c r="E47" s="26"/>
      <c r="F47" s="26"/>
      <c r="G47" s="26"/>
      <c r="H47" s="26"/>
      <c r="I47" s="26"/>
      <c r="J47" s="119"/>
    </row>
    <row r="48" spans="3:10" s="4" customFormat="1" ht="17.25">
      <c r="C48" s="26"/>
      <c r="D48" s="26"/>
      <c r="E48" s="26"/>
      <c r="F48" s="26"/>
      <c r="G48" s="26"/>
      <c r="H48" s="26"/>
      <c r="I48" s="26"/>
      <c r="J48" s="119"/>
    </row>
    <row r="49" spans="1:10" s="37" customFormat="1" ht="17.25">
      <c r="A49" s="4"/>
      <c r="B49" s="4"/>
      <c r="C49" s="26"/>
      <c r="D49" s="26"/>
      <c r="E49" s="26"/>
      <c r="F49" s="26"/>
      <c r="G49" s="26"/>
      <c r="H49" s="33"/>
      <c r="I49" s="26"/>
      <c r="J49" s="106"/>
    </row>
    <row r="50" spans="3:10" ht="12.75">
      <c r="C50" s="149"/>
      <c r="D50" s="149"/>
      <c r="E50" s="149"/>
      <c r="F50" s="149"/>
      <c r="G50" s="149"/>
      <c r="H50" s="110"/>
      <c r="I50" s="149"/>
      <c r="J50" s="111"/>
    </row>
    <row r="51" spans="3:10" ht="12.75">
      <c r="C51" s="149"/>
      <c r="D51" s="149"/>
      <c r="E51" s="149"/>
      <c r="F51" s="149"/>
      <c r="G51" s="149"/>
      <c r="H51" s="110"/>
      <c r="I51" s="149"/>
      <c r="J51" s="111"/>
    </row>
    <row r="52" spans="3:10" ht="12.75">
      <c r="C52" s="149"/>
      <c r="D52" s="149"/>
      <c r="E52" s="149"/>
      <c r="F52" s="149"/>
      <c r="G52" s="149"/>
      <c r="H52" s="110"/>
      <c r="I52" s="149"/>
      <c r="J52" s="111"/>
    </row>
    <row r="53" spans="3:10" ht="12.75">
      <c r="C53" s="149"/>
      <c r="D53" s="149"/>
      <c r="E53" s="149"/>
      <c r="F53" s="149"/>
      <c r="G53" s="149"/>
      <c r="H53" s="110"/>
      <c r="I53" s="149"/>
      <c r="J53" s="111"/>
    </row>
    <row r="54" spans="3:10" ht="12.75">
      <c r="C54" s="149"/>
      <c r="D54" s="149"/>
      <c r="E54" s="149"/>
      <c r="F54" s="149"/>
      <c r="G54" s="149"/>
      <c r="H54" s="110"/>
      <c r="I54" s="149"/>
      <c r="J54" s="111"/>
    </row>
    <row r="55" spans="3:10" ht="12.75">
      <c r="C55" s="149"/>
      <c r="D55" s="149"/>
      <c r="E55" s="149"/>
      <c r="F55" s="149"/>
      <c r="G55" s="149"/>
      <c r="H55" s="110"/>
      <c r="I55" s="149"/>
      <c r="J55" s="111"/>
    </row>
    <row r="56" spans="3:10" ht="12.75">
      <c r="C56" s="149"/>
      <c r="D56" s="149"/>
      <c r="E56" s="149"/>
      <c r="F56" s="149"/>
      <c r="G56" s="149"/>
      <c r="H56" s="110"/>
      <c r="I56" s="149"/>
      <c r="J56" s="111"/>
    </row>
    <row r="57" spans="3:10" ht="12.75">
      <c r="C57" s="149"/>
      <c r="D57" s="149"/>
      <c r="E57" s="149"/>
      <c r="F57" s="149"/>
      <c r="G57" s="149"/>
      <c r="H57" s="110"/>
      <c r="I57" s="149"/>
      <c r="J57" s="111"/>
    </row>
    <row r="58" spans="3:10" ht="12.75">
      <c r="C58" s="149"/>
      <c r="D58" s="149"/>
      <c r="E58" s="149"/>
      <c r="F58" s="149"/>
      <c r="G58" s="149"/>
      <c r="H58" s="110"/>
      <c r="I58" s="149"/>
      <c r="J58" s="111"/>
    </row>
    <row r="59" spans="3:10" ht="12.75">
      <c r="C59" s="149"/>
      <c r="D59" s="149"/>
      <c r="E59" s="149"/>
      <c r="F59" s="149"/>
      <c r="G59" s="149"/>
      <c r="H59" s="110"/>
      <c r="I59" s="149"/>
      <c r="J59" s="111"/>
    </row>
    <row r="60" spans="3:10" ht="12.75">
      <c r="C60" s="149"/>
      <c r="D60" s="149"/>
      <c r="E60" s="149"/>
      <c r="F60" s="149"/>
      <c r="G60" s="149"/>
      <c r="H60" s="110"/>
      <c r="I60" s="149"/>
      <c r="J60" s="111"/>
    </row>
    <row r="61" spans="3:10" ht="12.75">
      <c r="C61" s="149"/>
      <c r="D61" s="149"/>
      <c r="E61" s="149"/>
      <c r="F61" s="149"/>
      <c r="G61" s="149"/>
      <c r="H61" s="110"/>
      <c r="I61" s="149"/>
      <c r="J61" s="111"/>
    </row>
    <row r="62" spans="3:10" ht="12.75">
      <c r="C62" s="149"/>
      <c r="D62" s="149"/>
      <c r="E62" s="149"/>
      <c r="F62" s="149"/>
      <c r="G62" s="149"/>
      <c r="H62" s="110"/>
      <c r="I62" s="149"/>
      <c r="J62" s="111"/>
    </row>
    <row r="63" spans="3:10" ht="12.75">
      <c r="C63" s="149"/>
      <c r="D63" s="149"/>
      <c r="E63" s="149"/>
      <c r="F63" s="149"/>
      <c r="G63" s="149"/>
      <c r="H63" s="110"/>
      <c r="I63" s="149"/>
      <c r="J63" s="111"/>
    </row>
    <row r="64" spans="3:10" ht="12.75">
      <c r="C64" s="149"/>
      <c r="D64" s="149"/>
      <c r="E64" s="149"/>
      <c r="F64" s="149"/>
      <c r="G64" s="149"/>
      <c r="H64" s="110"/>
      <c r="I64" s="149"/>
      <c r="J64" s="111"/>
    </row>
    <row r="65" spans="3:10" ht="12.75">
      <c r="C65" s="149"/>
      <c r="D65" s="149"/>
      <c r="E65" s="149"/>
      <c r="F65" s="149"/>
      <c r="G65" s="149"/>
      <c r="H65" s="110"/>
      <c r="I65" s="149"/>
      <c r="J65" s="111"/>
    </row>
    <row r="66" spans="3:10" ht="12.75">
      <c r="C66" s="149"/>
      <c r="D66" s="149"/>
      <c r="E66" s="149"/>
      <c r="F66" s="149"/>
      <c r="G66" s="149"/>
      <c r="H66" s="110"/>
      <c r="I66" s="149"/>
      <c r="J66" s="111"/>
    </row>
    <row r="67" spans="3:10" ht="12.75">
      <c r="C67" s="149"/>
      <c r="D67" s="149"/>
      <c r="E67" s="149"/>
      <c r="F67" s="149"/>
      <c r="G67" s="149"/>
      <c r="H67" s="110"/>
      <c r="I67" s="149"/>
      <c r="J67" s="111"/>
    </row>
    <row r="68" spans="3:10" ht="12.75">
      <c r="C68" s="149"/>
      <c r="D68" s="149"/>
      <c r="E68" s="149"/>
      <c r="F68" s="149"/>
      <c r="G68" s="149"/>
      <c r="H68" s="110"/>
      <c r="I68" s="149"/>
      <c r="J68" s="111"/>
    </row>
    <row r="69" spans="3:10" ht="12.75">
      <c r="C69" s="149"/>
      <c r="D69" s="149"/>
      <c r="E69" s="149"/>
      <c r="F69" s="149"/>
      <c r="G69" s="149"/>
      <c r="H69" s="110"/>
      <c r="I69" s="149"/>
      <c r="J69" s="111"/>
    </row>
    <row r="70" spans="3:10" ht="12.75">
      <c r="C70" s="149"/>
      <c r="D70" s="149"/>
      <c r="E70" s="149"/>
      <c r="F70" s="149"/>
      <c r="G70" s="149"/>
      <c r="H70" s="110"/>
      <c r="I70" s="149"/>
      <c r="J70" s="111"/>
    </row>
    <row r="71" spans="3:10" ht="12.75">
      <c r="C71" s="149"/>
      <c r="D71" s="149"/>
      <c r="E71" s="149"/>
      <c r="F71" s="149"/>
      <c r="G71" s="149"/>
      <c r="H71" s="110"/>
      <c r="I71" s="149"/>
      <c r="J71" s="111"/>
    </row>
    <row r="72" spans="3:10" ht="12.75">
      <c r="C72" s="149"/>
      <c r="D72" s="149"/>
      <c r="E72" s="149"/>
      <c r="F72" s="149"/>
      <c r="G72" s="149"/>
      <c r="H72" s="110"/>
      <c r="I72" s="149"/>
      <c r="J72" s="111"/>
    </row>
    <row r="73" spans="3:10" ht="12.75">
      <c r="C73" s="149"/>
      <c r="D73" s="149"/>
      <c r="E73" s="149"/>
      <c r="F73" s="149"/>
      <c r="G73" s="149"/>
      <c r="H73" s="110"/>
      <c r="I73" s="149"/>
      <c r="J73" s="111"/>
    </row>
    <row r="74" spans="3:10" ht="12.75">
      <c r="C74" s="149"/>
      <c r="D74" s="149"/>
      <c r="E74" s="149"/>
      <c r="F74" s="149"/>
      <c r="G74" s="149"/>
      <c r="H74" s="110"/>
      <c r="I74" s="149"/>
      <c r="J74" s="111"/>
    </row>
    <row r="75" spans="3:10" ht="12.75">
      <c r="C75" s="149"/>
      <c r="D75" s="149"/>
      <c r="E75" s="149"/>
      <c r="F75" s="149"/>
      <c r="G75" s="149"/>
      <c r="H75" s="110"/>
      <c r="I75" s="149"/>
      <c r="J75" s="111"/>
    </row>
    <row r="76" spans="3:10" ht="12.75">
      <c r="C76" s="149"/>
      <c r="D76" s="149"/>
      <c r="E76" s="149"/>
      <c r="F76" s="149"/>
      <c r="G76" s="149"/>
      <c r="H76" s="110"/>
      <c r="I76" s="149"/>
      <c r="J76" s="111"/>
    </row>
    <row r="77" spans="3:10" ht="12.75">
      <c r="C77" s="149"/>
      <c r="D77" s="149"/>
      <c r="E77" s="149"/>
      <c r="F77" s="149"/>
      <c r="G77" s="149"/>
      <c r="H77" s="110"/>
      <c r="I77" s="149"/>
      <c r="J77" s="111"/>
    </row>
    <row r="78" spans="3:10" ht="12.75">
      <c r="C78" s="149"/>
      <c r="D78" s="149"/>
      <c r="E78" s="149"/>
      <c r="F78" s="149"/>
      <c r="G78" s="149"/>
      <c r="H78" s="110"/>
      <c r="I78" s="149"/>
      <c r="J78" s="111"/>
    </row>
    <row r="79" spans="3:10" ht="12.75">
      <c r="C79" s="149"/>
      <c r="D79" s="149"/>
      <c r="E79" s="149"/>
      <c r="F79" s="149"/>
      <c r="G79" s="149"/>
      <c r="H79" s="110"/>
      <c r="I79" s="149"/>
      <c r="J79" s="111"/>
    </row>
    <row r="80" spans="3:10" ht="12.75">
      <c r="C80" s="149"/>
      <c r="D80" s="149"/>
      <c r="E80" s="149"/>
      <c r="F80" s="149"/>
      <c r="G80" s="149"/>
      <c r="H80" s="110"/>
      <c r="I80" s="149"/>
      <c r="J80" s="111"/>
    </row>
    <row r="81" spans="3:10" ht="12.75">
      <c r="C81" s="149"/>
      <c r="D81" s="149"/>
      <c r="E81" s="149"/>
      <c r="F81" s="149"/>
      <c r="G81" s="149"/>
      <c r="H81" s="110"/>
      <c r="I81" s="149"/>
      <c r="J81" s="111"/>
    </row>
    <row r="82" spans="3:10" ht="12.75">
      <c r="C82" s="149"/>
      <c r="D82" s="149"/>
      <c r="E82" s="149"/>
      <c r="F82" s="149"/>
      <c r="G82" s="149"/>
      <c r="H82" s="110"/>
      <c r="I82" s="149"/>
      <c r="J82" s="111"/>
    </row>
    <row r="83" spans="3:10" ht="12.75">
      <c r="C83" s="149"/>
      <c r="D83" s="149"/>
      <c r="E83" s="149"/>
      <c r="F83" s="149"/>
      <c r="G83" s="149"/>
      <c r="H83" s="110"/>
      <c r="I83" s="149"/>
      <c r="J83" s="111"/>
    </row>
    <row r="84" spans="3:10" ht="12.75">
      <c r="C84" s="149"/>
      <c r="D84" s="149"/>
      <c r="E84" s="149"/>
      <c r="F84" s="149"/>
      <c r="G84" s="149"/>
      <c r="H84" s="110"/>
      <c r="I84" s="149"/>
      <c r="J84" s="111"/>
    </row>
    <row r="85" spans="3:10" ht="12.75">
      <c r="C85" s="149"/>
      <c r="D85" s="149"/>
      <c r="E85" s="149"/>
      <c r="F85" s="149"/>
      <c r="G85" s="149"/>
      <c r="H85" s="110"/>
      <c r="I85" s="149"/>
      <c r="J85" s="111"/>
    </row>
    <row r="86" spans="3:10" ht="12.75">
      <c r="C86" s="149"/>
      <c r="D86" s="149"/>
      <c r="E86" s="149"/>
      <c r="F86" s="149"/>
      <c r="G86" s="149"/>
      <c r="H86" s="110"/>
      <c r="I86" s="149"/>
      <c r="J86" s="111"/>
    </row>
    <row r="87" spans="3:10" ht="12.75">
      <c r="C87" s="149"/>
      <c r="D87" s="149"/>
      <c r="E87" s="149"/>
      <c r="F87" s="149"/>
      <c r="G87" s="149"/>
      <c r="H87" s="110"/>
      <c r="I87" s="149"/>
      <c r="J87" s="111"/>
    </row>
    <row r="88" spans="3:10" ht="12.75">
      <c r="C88" s="149"/>
      <c r="D88" s="149"/>
      <c r="E88" s="149"/>
      <c r="F88" s="149"/>
      <c r="G88" s="149"/>
      <c r="H88" s="110"/>
      <c r="I88" s="149"/>
      <c r="J88" s="111"/>
    </row>
    <row r="89" spans="3:10" ht="12.75">
      <c r="C89" s="149"/>
      <c r="D89" s="149"/>
      <c r="E89" s="149"/>
      <c r="F89" s="149"/>
      <c r="G89" s="149"/>
      <c r="H89" s="110"/>
      <c r="I89" s="149"/>
      <c r="J89" s="111"/>
    </row>
    <row r="90" spans="3:10" ht="12.75">
      <c r="C90" s="149"/>
      <c r="D90" s="149"/>
      <c r="E90" s="149"/>
      <c r="F90" s="149"/>
      <c r="G90" s="149"/>
      <c r="H90" s="110"/>
      <c r="I90" s="149"/>
      <c r="J90" s="111"/>
    </row>
    <row r="91" spans="3:10" ht="12.75">
      <c r="C91" s="149"/>
      <c r="D91" s="149"/>
      <c r="E91" s="149"/>
      <c r="F91" s="149"/>
      <c r="G91" s="149"/>
      <c r="H91" s="110"/>
      <c r="I91" s="149"/>
      <c r="J91" s="111"/>
    </row>
    <row r="92" spans="3:10" ht="12.75">
      <c r="C92" s="149"/>
      <c r="D92" s="149"/>
      <c r="E92" s="149"/>
      <c r="F92" s="149"/>
      <c r="G92" s="149"/>
      <c r="H92" s="110"/>
      <c r="I92" s="149"/>
      <c r="J92" s="111"/>
    </row>
    <row r="93" spans="3:10" ht="12.75">
      <c r="C93" s="149"/>
      <c r="D93" s="149"/>
      <c r="E93" s="149"/>
      <c r="F93" s="149"/>
      <c r="G93" s="149"/>
      <c r="H93" s="110"/>
      <c r="I93" s="149"/>
      <c r="J93" s="111"/>
    </row>
    <row r="94" spans="3:10" ht="12.75">
      <c r="C94" s="149"/>
      <c r="D94" s="149"/>
      <c r="E94" s="149"/>
      <c r="F94" s="149"/>
      <c r="G94" s="149"/>
      <c r="H94" s="110"/>
      <c r="I94" s="149"/>
      <c r="J94" s="111"/>
    </row>
    <row r="95" spans="3:10" ht="12.75">
      <c r="C95" s="149"/>
      <c r="D95" s="149"/>
      <c r="E95" s="149"/>
      <c r="F95" s="149"/>
      <c r="G95" s="149"/>
      <c r="H95" s="110"/>
      <c r="I95" s="149"/>
      <c r="J95" s="111"/>
    </row>
    <row r="96" spans="3:10" ht="12.75">
      <c r="C96" s="149"/>
      <c r="D96" s="149"/>
      <c r="E96" s="149"/>
      <c r="F96" s="149"/>
      <c r="G96" s="149"/>
      <c r="H96" s="110"/>
      <c r="I96" s="149"/>
      <c r="J96" s="111"/>
    </row>
    <row r="97" spans="3:10" ht="12.75">
      <c r="C97" s="149"/>
      <c r="D97" s="149"/>
      <c r="E97" s="149"/>
      <c r="F97" s="149"/>
      <c r="G97" s="149"/>
      <c r="H97" s="110"/>
      <c r="I97" s="149"/>
      <c r="J97" s="111"/>
    </row>
    <row r="98" spans="3:10" ht="12.75">
      <c r="C98" s="149"/>
      <c r="D98" s="149"/>
      <c r="E98" s="149"/>
      <c r="F98" s="149"/>
      <c r="G98" s="149"/>
      <c r="H98" s="110"/>
      <c r="I98" s="149"/>
      <c r="J98" s="111"/>
    </row>
    <row r="99" spans="3:10" ht="12.75">
      <c r="C99" s="149"/>
      <c r="D99" s="149"/>
      <c r="E99" s="149"/>
      <c r="F99" s="149"/>
      <c r="G99" s="149"/>
      <c r="H99" s="110"/>
      <c r="I99" s="149"/>
      <c r="J99" s="111"/>
    </row>
    <row r="100" spans="3:10" ht="12.75">
      <c r="C100" s="149"/>
      <c r="D100" s="149"/>
      <c r="E100" s="149"/>
      <c r="F100" s="149"/>
      <c r="G100" s="149"/>
      <c r="H100" s="110"/>
      <c r="I100" s="149"/>
      <c r="J100" s="111"/>
    </row>
    <row r="101" spans="3:10" ht="12.75">
      <c r="C101" s="149"/>
      <c r="D101" s="149"/>
      <c r="E101" s="149"/>
      <c r="F101" s="149"/>
      <c r="G101" s="149"/>
      <c r="H101" s="110"/>
      <c r="I101" s="149"/>
      <c r="J101" s="111"/>
    </row>
    <row r="102" spans="3:10" ht="12.75">
      <c r="C102" s="149"/>
      <c r="D102" s="149"/>
      <c r="E102" s="149"/>
      <c r="F102" s="149"/>
      <c r="G102" s="149"/>
      <c r="H102" s="110"/>
      <c r="I102" s="149"/>
      <c r="J102" s="111"/>
    </row>
    <row r="103" spans="3:10" ht="12.75">
      <c r="C103" s="149"/>
      <c r="D103" s="149"/>
      <c r="E103" s="149"/>
      <c r="F103" s="149"/>
      <c r="G103" s="149"/>
      <c r="H103" s="110"/>
      <c r="I103" s="149"/>
      <c r="J103" s="111"/>
    </row>
    <row r="104" spans="3:10" ht="12.75">
      <c r="C104" s="149"/>
      <c r="D104" s="149"/>
      <c r="E104" s="149"/>
      <c r="F104" s="149"/>
      <c r="G104" s="149"/>
      <c r="H104" s="110"/>
      <c r="I104" s="149"/>
      <c r="J104" s="111"/>
    </row>
    <row r="105" spans="3:10" ht="12.75">
      <c r="C105" s="149"/>
      <c r="D105" s="149"/>
      <c r="E105" s="149"/>
      <c r="F105" s="149"/>
      <c r="G105" s="149"/>
      <c r="H105" s="110"/>
      <c r="I105" s="149"/>
      <c r="J105" s="111"/>
    </row>
    <row r="106" spans="3:10" ht="12.75">
      <c r="C106" s="149"/>
      <c r="D106" s="149"/>
      <c r="E106" s="149"/>
      <c r="F106" s="149"/>
      <c r="G106" s="149"/>
      <c r="H106" s="110"/>
      <c r="I106" s="149"/>
      <c r="J106" s="111"/>
    </row>
    <row r="107" spans="3:10" ht="12.75">
      <c r="C107" s="149"/>
      <c r="D107" s="149"/>
      <c r="E107" s="149"/>
      <c r="F107" s="149"/>
      <c r="G107" s="149"/>
      <c r="H107" s="110"/>
      <c r="I107" s="149"/>
      <c r="J107" s="111"/>
    </row>
    <row r="108" spans="3:10" ht="12.75">
      <c r="C108" s="149"/>
      <c r="D108" s="149"/>
      <c r="E108" s="149"/>
      <c r="F108" s="149"/>
      <c r="G108" s="149"/>
      <c r="H108" s="110"/>
      <c r="I108" s="149"/>
      <c r="J108" s="111"/>
    </row>
    <row r="109" spans="3:10" ht="12.75">
      <c r="C109" s="149"/>
      <c r="D109" s="149"/>
      <c r="E109" s="149"/>
      <c r="F109" s="149"/>
      <c r="G109" s="149"/>
      <c r="H109" s="110"/>
      <c r="I109" s="149"/>
      <c r="J109" s="111"/>
    </row>
    <row r="110" spans="3:10" ht="12.75">
      <c r="C110" s="149"/>
      <c r="D110" s="149"/>
      <c r="E110" s="149"/>
      <c r="F110" s="149"/>
      <c r="G110" s="149"/>
      <c r="H110" s="110"/>
      <c r="I110" s="149"/>
      <c r="J110" s="111"/>
    </row>
    <row r="111" spans="3:10" ht="12.75">
      <c r="C111" s="149"/>
      <c r="D111" s="149"/>
      <c r="E111" s="149"/>
      <c r="F111" s="149"/>
      <c r="G111" s="149"/>
      <c r="H111" s="110"/>
      <c r="I111" s="149"/>
      <c r="J111" s="111"/>
    </row>
    <row r="112" spans="3:10" ht="12.75">
      <c r="C112" s="149"/>
      <c r="D112" s="149"/>
      <c r="E112" s="149"/>
      <c r="F112" s="149"/>
      <c r="G112" s="149"/>
      <c r="H112" s="110"/>
      <c r="I112" s="149"/>
      <c r="J112" s="111"/>
    </row>
    <row r="113" spans="3:10" ht="12.75">
      <c r="C113" s="149"/>
      <c r="D113" s="149"/>
      <c r="E113" s="149"/>
      <c r="F113" s="149"/>
      <c r="G113" s="149"/>
      <c r="H113" s="110"/>
      <c r="I113" s="149"/>
      <c r="J113" s="111"/>
    </row>
    <row r="114" spans="3:10" ht="12.75">
      <c r="C114" s="149"/>
      <c r="D114" s="149"/>
      <c r="E114" s="149"/>
      <c r="F114" s="149"/>
      <c r="G114" s="149"/>
      <c r="H114" s="110"/>
      <c r="I114" s="149"/>
      <c r="J114" s="111"/>
    </row>
    <row r="115" spans="3:10" ht="12.75">
      <c r="C115" s="149"/>
      <c r="D115" s="149"/>
      <c r="E115" s="149"/>
      <c r="F115" s="149"/>
      <c r="G115" s="149"/>
      <c r="H115" s="110"/>
      <c r="I115" s="149"/>
      <c r="J115" s="111"/>
    </row>
    <row r="116" spans="3:10" ht="12.75">
      <c r="C116" s="149"/>
      <c r="D116" s="149"/>
      <c r="E116" s="149"/>
      <c r="F116" s="149"/>
      <c r="G116" s="149"/>
      <c r="H116" s="110"/>
      <c r="I116" s="149"/>
      <c r="J116" s="111"/>
    </row>
    <row r="117" spans="3:10" ht="12.75">
      <c r="C117" s="149"/>
      <c r="D117" s="149"/>
      <c r="E117" s="149"/>
      <c r="F117" s="149"/>
      <c r="G117" s="149"/>
      <c r="H117" s="110"/>
      <c r="I117" s="149"/>
      <c r="J117" s="111"/>
    </row>
    <row r="118" spans="3:10" ht="12.75">
      <c r="C118" s="149"/>
      <c r="D118" s="149"/>
      <c r="E118" s="149"/>
      <c r="F118" s="149"/>
      <c r="G118" s="149"/>
      <c r="H118" s="110"/>
      <c r="I118" s="149"/>
      <c r="J118" s="111"/>
    </row>
    <row r="119" spans="3:10" ht="12.75">
      <c r="C119" s="149"/>
      <c r="D119" s="149"/>
      <c r="E119" s="149"/>
      <c r="F119" s="149"/>
      <c r="G119" s="149"/>
      <c r="H119" s="110"/>
      <c r="I119" s="149"/>
      <c r="J119" s="111"/>
    </row>
    <row r="120" spans="3:10" ht="12.75">
      <c r="C120" s="149"/>
      <c r="D120" s="149"/>
      <c r="E120" s="149"/>
      <c r="F120" s="149"/>
      <c r="G120" s="149"/>
      <c r="H120" s="110"/>
      <c r="I120" s="149"/>
      <c r="J120" s="111"/>
    </row>
    <row r="121" spans="3:10" ht="12.75">
      <c r="C121" s="149"/>
      <c r="D121" s="149"/>
      <c r="E121" s="149"/>
      <c r="F121" s="149"/>
      <c r="G121" s="149"/>
      <c r="H121" s="110"/>
      <c r="I121" s="149"/>
      <c r="J121" s="111"/>
    </row>
    <row r="122" spans="3:10" ht="12.75">
      <c r="C122" s="149"/>
      <c r="D122" s="149"/>
      <c r="E122" s="149"/>
      <c r="F122" s="149"/>
      <c r="G122" s="149"/>
      <c r="H122" s="110"/>
      <c r="I122" s="149"/>
      <c r="J122" s="111"/>
    </row>
    <row r="123" spans="3:10" ht="12.75">
      <c r="C123" s="149"/>
      <c r="D123" s="149"/>
      <c r="E123" s="149"/>
      <c r="F123" s="149"/>
      <c r="G123" s="149"/>
      <c r="H123" s="110"/>
      <c r="I123" s="149"/>
      <c r="J123" s="111"/>
    </row>
    <row r="124" spans="3:10" ht="12.75">
      <c r="C124" s="149"/>
      <c r="D124" s="149"/>
      <c r="E124" s="149"/>
      <c r="F124" s="149"/>
      <c r="G124" s="149"/>
      <c r="H124" s="110"/>
      <c r="I124" s="149"/>
      <c r="J124" s="111"/>
    </row>
    <row r="125" spans="3:10" ht="12.75">
      <c r="C125" s="149"/>
      <c r="D125" s="149"/>
      <c r="E125" s="149"/>
      <c r="F125" s="149"/>
      <c r="G125" s="149"/>
      <c r="H125" s="110"/>
      <c r="I125" s="149"/>
      <c r="J125" s="111"/>
    </row>
    <row r="126" spans="3:10" ht="12.75">
      <c r="C126" s="149"/>
      <c r="D126" s="149"/>
      <c r="E126" s="149"/>
      <c r="F126" s="149"/>
      <c r="G126" s="149"/>
      <c r="H126" s="110"/>
      <c r="I126" s="149"/>
      <c r="J126" s="111"/>
    </row>
    <row r="127" spans="3:10" ht="12.75">
      <c r="C127" s="149"/>
      <c r="D127" s="149"/>
      <c r="E127" s="149"/>
      <c r="F127" s="149"/>
      <c r="G127" s="149"/>
      <c r="H127" s="110"/>
      <c r="I127" s="149"/>
      <c r="J127" s="111"/>
    </row>
    <row r="128" spans="3:10" ht="12.75">
      <c r="C128" s="149"/>
      <c r="D128" s="149"/>
      <c r="E128" s="149"/>
      <c r="F128" s="149"/>
      <c r="G128" s="149"/>
      <c r="H128" s="110"/>
      <c r="I128" s="149"/>
      <c r="J128" s="111"/>
    </row>
    <row r="129" spans="3:10" ht="12.75">
      <c r="C129" s="149"/>
      <c r="D129" s="149"/>
      <c r="E129" s="149"/>
      <c r="F129" s="149"/>
      <c r="G129" s="149"/>
      <c r="H129" s="110"/>
      <c r="I129" s="149"/>
      <c r="J129" s="111"/>
    </row>
    <row r="130" spans="3:10" ht="12.75">
      <c r="C130" s="149"/>
      <c r="D130" s="149"/>
      <c r="E130" s="149"/>
      <c r="F130" s="149"/>
      <c r="G130" s="149"/>
      <c r="H130" s="110"/>
      <c r="I130" s="149"/>
      <c r="J130" s="111"/>
    </row>
    <row r="131" spans="3:10" ht="12.75">
      <c r="C131" s="149"/>
      <c r="D131" s="149"/>
      <c r="E131" s="149"/>
      <c r="F131" s="149"/>
      <c r="G131" s="149"/>
      <c r="H131" s="110"/>
      <c r="I131" s="149"/>
      <c r="J131" s="111"/>
    </row>
    <row r="132" spans="3:10" ht="12.75">
      <c r="C132" s="149"/>
      <c r="D132" s="149"/>
      <c r="E132" s="149"/>
      <c r="F132" s="149"/>
      <c r="G132" s="149"/>
      <c r="H132" s="110"/>
      <c r="I132" s="149"/>
      <c r="J132" s="111"/>
    </row>
    <row r="133" spans="3:10" ht="12.75">
      <c r="C133" s="149"/>
      <c r="D133" s="149"/>
      <c r="E133" s="149"/>
      <c r="F133" s="149"/>
      <c r="G133" s="149"/>
      <c r="H133" s="110"/>
      <c r="I133" s="149"/>
      <c r="J133" s="111"/>
    </row>
    <row r="134" spans="3:10" ht="12.75">
      <c r="C134" s="149"/>
      <c r="D134" s="149"/>
      <c r="E134" s="149"/>
      <c r="F134" s="149"/>
      <c r="G134" s="149"/>
      <c r="H134" s="110"/>
      <c r="I134" s="149"/>
      <c r="J134" s="111"/>
    </row>
    <row r="135" spans="3:10" ht="12.75">
      <c r="C135" s="149"/>
      <c r="D135" s="149"/>
      <c r="E135" s="149"/>
      <c r="F135" s="149"/>
      <c r="G135" s="149"/>
      <c r="H135" s="110"/>
      <c r="I135" s="149"/>
      <c r="J135" s="111"/>
    </row>
    <row r="136" spans="3:10" ht="12.75">
      <c r="C136" s="149"/>
      <c r="D136" s="149"/>
      <c r="E136" s="149"/>
      <c r="F136" s="149"/>
      <c r="G136" s="149"/>
      <c r="H136" s="110"/>
      <c r="I136" s="149"/>
      <c r="J136" s="111"/>
    </row>
    <row r="137" spans="3:10" ht="12.75">
      <c r="C137" s="149"/>
      <c r="D137" s="149"/>
      <c r="E137" s="149"/>
      <c r="F137" s="149"/>
      <c r="G137" s="149"/>
      <c r="H137" s="110"/>
      <c r="I137" s="149"/>
      <c r="J137" s="111"/>
    </row>
    <row r="138" spans="3:10" ht="12.75">
      <c r="C138" s="149"/>
      <c r="D138" s="149"/>
      <c r="E138" s="149"/>
      <c r="F138" s="149"/>
      <c r="G138" s="149"/>
      <c r="H138" s="110"/>
      <c r="I138" s="149"/>
      <c r="J138" s="111"/>
    </row>
    <row r="139" spans="3:10" ht="12.75">
      <c r="C139" s="149"/>
      <c r="D139" s="149"/>
      <c r="E139" s="149"/>
      <c r="F139" s="149"/>
      <c r="G139" s="149"/>
      <c r="H139" s="110"/>
      <c r="I139" s="149"/>
      <c r="J139" s="111"/>
    </row>
    <row r="140" spans="3:10" ht="12.75">
      <c r="C140" s="149"/>
      <c r="D140" s="149"/>
      <c r="E140" s="149"/>
      <c r="F140" s="149"/>
      <c r="G140" s="149"/>
      <c r="H140" s="110"/>
      <c r="I140" s="149"/>
      <c r="J140" s="111"/>
    </row>
    <row r="141" spans="3:10" ht="12.75">
      <c r="C141" s="149"/>
      <c r="D141" s="149"/>
      <c r="E141" s="149"/>
      <c r="F141" s="149"/>
      <c r="G141" s="149"/>
      <c r="H141" s="110"/>
      <c r="I141" s="149"/>
      <c r="J141" s="111"/>
    </row>
    <row r="142" spans="3:10" ht="12.75">
      <c r="C142" s="149"/>
      <c r="D142" s="149"/>
      <c r="E142" s="149"/>
      <c r="F142" s="149"/>
      <c r="G142" s="149"/>
      <c r="H142" s="110"/>
      <c r="I142" s="149"/>
      <c r="J142" s="111"/>
    </row>
    <row r="143" spans="3:10" ht="12.75">
      <c r="C143" s="149"/>
      <c r="D143" s="149"/>
      <c r="E143" s="149"/>
      <c r="F143" s="149"/>
      <c r="G143" s="149"/>
      <c r="H143" s="110"/>
      <c r="I143" s="149"/>
      <c r="J143" s="111"/>
    </row>
    <row r="144" spans="3:10" ht="12.75">
      <c r="C144" s="149"/>
      <c r="D144" s="149"/>
      <c r="E144" s="149"/>
      <c r="F144" s="149"/>
      <c r="G144" s="149"/>
      <c r="H144" s="110"/>
      <c r="I144" s="149"/>
      <c r="J144" s="111"/>
    </row>
    <row r="145" spans="3:10" ht="12.75">
      <c r="C145" s="149"/>
      <c r="D145" s="149"/>
      <c r="E145" s="149"/>
      <c r="F145" s="149"/>
      <c r="G145" s="149"/>
      <c r="H145" s="110"/>
      <c r="I145" s="149"/>
      <c r="J145" s="111"/>
    </row>
    <row r="146" spans="3:10" ht="12.75">
      <c r="C146" s="149"/>
      <c r="D146" s="149"/>
      <c r="E146" s="149"/>
      <c r="F146" s="149"/>
      <c r="G146" s="149"/>
      <c r="H146" s="110"/>
      <c r="I146" s="149"/>
      <c r="J146" s="111"/>
    </row>
    <row r="147" spans="3:10" ht="12.75">
      <c r="C147" s="149"/>
      <c r="D147" s="149"/>
      <c r="E147" s="149"/>
      <c r="F147" s="149"/>
      <c r="G147" s="149"/>
      <c r="H147" s="110"/>
      <c r="I147" s="149"/>
      <c r="J147" s="111"/>
    </row>
    <row r="148" spans="3:10" ht="12.75">
      <c r="C148" s="149"/>
      <c r="D148" s="149"/>
      <c r="E148" s="149"/>
      <c r="F148" s="149"/>
      <c r="G148" s="149"/>
      <c r="H148" s="110"/>
      <c r="I148" s="149"/>
      <c r="J148" s="111"/>
    </row>
    <row r="149" spans="3:10" ht="12.75">
      <c r="C149" s="149"/>
      <c r="D149" s="149"/>
      <c r="E149" s="149"/>
      <c r="F149" s="149"/>
      <c r="G149" s="149"/>
      <c r="H149" s="110"/>
      <c r="I149" s="149"/>
      <c r="J149" s="111"/>
    </row>
    <row r="150" spans="3:10" ht="12.75">
      <c r="C150" s="149"/>
      <c r="D150" s="149"/>
      <c r="E150" s="149"/>
      <c r="F150" s="149"/>
      <c r="G150" s="149"/>
      <c r="H150" s="110"/>
      <c r="I150" s="149"/>
      <c r="J150" s="111"/>
    </row>
    <row r="151" spans="3:10" ht="12.75">
      <c r="C151" s="149"/>
      <c r="D151" s="149"/>
      <c r="E151" s="149"/>
      <c r="F151" s="149"/>
      <c r="G151" s="149"/>
      <c r="H151" s="110"/>
      <c r="I151" s="149"/>
      <c r="J151" s="111"/>
    </row>
    <row r="152" spans="3:10" ht="12.75">
      <c r="C152" s="149"/>
      <c r="D152" s="149"/>
      <c r="E152" s="149"/>
      <c r="F152" s="149"/>
      <c r="G152" s="149"/>
      <c r="H152" s="110"/>
      <c r="I152" s="149"/>
      <c r="J152" s="111"/>
    </row>
    <row r="153" spans="3:10" ht="12.75">
      <c r="C153" s="149"/>
      <c r="D153" s="149"/>
      <c r="E153" s="149"/>
      <c r="F153" s="149"/>
      <c r="G153" s="149"/>
      <c r="H153" s="110"/>
      <c r="I153" s="149"/>
      <c r="J153" s="111"/>
    </row>
    <row r="154" spans="3:10" ht="12.75">
      <c r="C154" s="149"/>
      <c r="D154" s="149"/>
      <c r="E154" s="149"/>
      <c r="F154" s="149"/>
      <c r="G154" s="149"/>
      <c r="H154" s="110"/>
      <c r="I154" s="149"/>
      <c r="J154" s="111"/>
    </row>
    <row r="155" spans="3:10" ht="12.75">
      <c r="C155" s="149"/>
      <c r="D155" s="149"/>
      <c r="E155" s="149"/>
      <c r="F155" s="149"/>
      <c r="G155" s="149"/>
      <c r="H155" s="110"/>
      <c r="I155" s="149"/>
      <c r="J155" s="111"/>
    </row>
    <row r="156" spans="3:10" ht="12.75">
      <c r="C156" s="149"/>
      <c r="D156" s="149"/>
      <c r="E156" s="149"/>
      <c r="F156" s="149"/>
      <c r="G156" s="149"/>
      <c r="H156" s="110"/>
      <c r="I156" s="149"/>
      <c r="J156" s="111"/>
    </row>
    <row r="157" spans="3:10" ht="12.75">
      <c r="C157" s="149"/>
      <c r="D157" s="149"/>
      <c r="E157" s="149"/>
      <c r="F157" s="149"/>
      <c r="G157" s="149"/>
      <c r="H157" s="110"/>
      <c r="I157" s="149"/>
      <c r="J157" s="111"/>
    </row>
    <row r="158" spans="3:10" ht="12.75">
      <c r="C158" s="149"/>
      <c r="D158" s="149"/>
      <c r="E158" s="149"/>
      <c r="F158" s="149"/>
      <c r="G158" s="149"/>
      <c r="H158" s="110"/>
      <c r="I158" s="149"/>
      <c r="J158" s="111"/>
    </row>
    <row r="159" spans="3:10" ht="12.75">
      <c r="C159" s="149"/>
      <c r="D159" s="149"/>
      <c r="E159" s="149"/>
      <c r="F159" s="149"/>
      <c r="G159" s="149"/>
      <c r="H159" s="110"/>
      <c r="I159" s="149"/>
      <c r="J159" s="111"/>
    </row>
    <row r="160" spans="3:10" ht="12.75">
      <c r="C160" s="149"/>
      <c r="D160" s="149"/>
      <c r="E160" s="149"/>
      <c r="F160" s="149"/>
      <c r="G160" s="149"/>
      <c r="H160" s="110"/>
      <c r="I160" s="149"/>
      <c r="J160" s="111"/>
    </row>
    <row r="161" spans="3:10" ht="12.75">
      <c r="C161" s="149"/>
      <c r="D161" s="149"/>
      <c r="E161" s="149"/>
      <c r="F161" s="149"/>
      <c r="G161" s="149"/>
      <c r="H161" s="110"/>
      <c r="I161" s="149"/>
      <c r="J161" s="111"/>
    </row>
    <row r="162" spans="3:10" ht="12.75">
      <c r="C162" s="149"/>
      <c r="D162" s="149"/>
      <c r="E162" s="149"/>
      <c r="F162" s="149"/>
      <c r="G162" s="149"/>
      <c r="H162" s="110"/>
      <c r="I162" s="149"/>
      <c r="J162" s="111"/>
    </row>
    <row r="163" spans="3:10" ht="12.75">
      <c r="C163" s="149"/>
      <c r="D163" s="149"/>
      <c r="E163" s="149"/>
      <c r="F163" s="149"/>
      <c r="G163" s="149"/>
      <c r="H163" s="110"/>
      <c r="I163" s="149"/>
      <c r="J163" s="111"/>
    </row>
    <row r="164" spans="3:10" ht="12.75">
      <c r="C164" s="149"/>
      <c r="D164" s="149"/>
      <c r="E164" s="149"/>
      <c r="F164" s="149"/>
      <c r="G164" s="149"/>
      <c r="H164" s="110"/>
      <c r="I164" s="149"/>
      <c r="J164" s="111"/>
    </row>
    <row r="165" spans="3:10" ht="12.75">
      <c r="C165" s="149"/>
      <c r="D165" s="149"/>
      <c r="E165" s="149"/>
      <c r="F165" s="149"/>
      <c r="G165" s="149"/>
      <c r="H165" s="110"/>
      <c r="I165" s="149"/>
      <c r="J165" s="111"/>
    </row>
    <row r="166" spans="3:10" ht="12.75">
      <c r="C166" s="149"/>
      <c r="D166" s="149"/>
      <c r="E166" s="149"/>
      <c r="F166" s="149"/>
      <c r="G166" s="149"/>
      <c r="H166" s="110"/>
      <c r="I166" s="149"/>
      <c r="J166" s="111"/>
    </row>
    <row r="167" spans="3:9" ht="12.75">
      <c r="C167" s="149"/>
      <c r="D167" s="149"/>
      <c r="E167" s="149"/>
      <c r="F167" s="149"/>
      <c r="G167" s="149"/>
      <c r="H167" s="110"/>
      <c r="I167" s="149"/>
    </row>
    <row r="168" spans="3:9" ht="12.75">
      <c r="C168" s="149"/>
      <c r="D168" s="149"/>
      <c r="E168" s="149"/>
      <c r="F168" s="149"/>
      <c r="G168" s="149"/>
      <c r="H168" s="110"/>
      <c r="I168" s="149"/>
    </row>
    <row r="169" spans="3:9" ht="12.75">
      <c r="C169" s="149"/>
      <c r="D169" s="149"/>
      <c r="E169" s="149"/>
      <c r="F169" s="149"/>
      <c r="G169" s="149"/>
      <c r="H169" s="110"/>
      <c r="I169" s="149"/>
    </row>
    <row r="170" spans="3:9" ht="12.75">
      <c r="C170" s="149"/>
      <c r="D170" s="149"/>
      <c r="E170" s="149"/>
      <c r="F170" s="149"/>
      <c r="G170" s="149"/>
      <c r="H170" s="110"/>
      <c r="I170" s="149"/>
    </row>
    <row r="171" spans="3:9" ht="12.75">
      <c r="C171" s="149"/>
      <c r="D171" s="149"/>
      <c r="E171" s="149"/>
      <c r="F171" s="149"/>
      <c r="G171" s="149"/>
      <c r="H171" s="110"/>
      <c r="I171" s="149"/>
    </row>
    <row r="172" spans="3:9" ht="12.75">
      <c r="C172" s="149"/>
      <c r="D172" s="149"/>
      <c r="E172" s="149"/>
      <c r="F172" s="149"/>
      <c r="G172" s="149"/>
      <c r="H172" s="110"/>
      <c r="I172" s="149"/>
    </row>
    <row r="173" spans="3:9" ht="12.75">
      <c r="C173" s="149"/>
      <c r="D173" s="149"/>
      <c r="E173" s="149"/>
      <c r="F173" s="149"/>
      <c r="G173" s="149"/>
      <c r="H173" s="110"/>
      <c r="I173" s="149"/>
    </row>
    <row r="174" spans="3:9" ht="12.75">
      <c r="C174" s="149"/>
      <c r="D174" s="149"/>
      <c r="E174" s="149"/>
      <c r="F174" s="149"/>
      <c r="G174" s="149"/>
      <c r="H174" s="110"/>
      <c r="I174" s="149"/>
    </row>
    <row r="175" spans="3:9" ht="12.75">
      <c r="C175" s="149"/>
      <c r="D175" s="149"/>
      <c r="E175" s="149"/>
      <c r="F175" s="149"/>
      <c r="G175" s="149"/>
      <c r="H175" s="110"/>
      <c r="I175" s="149"/>
    </row>
    <row r="176" spans="3:9" ht="12.75">
      <c r="C176" s="149"/>
      <c r="D176" s="149"/>
      <c r="E176" s="149"/>
      <c r="F176" s="149"/>
      <c r="G176" s="149"/>
      <c r="H176" s="110"/>
      <c r="I176" s="149"/>
    </row>
    <row r="177" spans="3:9" ht="12.75">
      <c r="C177" s="149"/>
      <c r="D177" s="149"/>
      <c r="E177" s="149"/>
      <c r="F177" s="149"/>
      <c r="G177" s="149"/>
      <c r="H177" s="110"/>
      <c r="I177" s="149"/>
    </row>
    <row r="178" spans="3:9" ht="12.75">
      <c r="C178" s="149"/>
      <c r="D178" s="149"/>
      <c r="E178" s="149"/>
      <c r="F178" s="149"/>
      <c r="G178" s="149"/>
      <c r="H178" s="110"/>
      <c r="I178" s="149"/>
    </row>
    <row r="179" spans="3:9" ht="12.75">
      <c r="C179" s="149"/>
      <c r="D179" s="149"/>
      <c r="E179" s="149"/>
      <c r="F179" s="149"/>
      <c r="G179" s="149"/>
      <c r="H179" s="110"/>
      <c r="I179" s="149"/>
    </row>
    <row r="180" spans="3:9" ht="12.75">
      <c r="C180" s="149"/>
      <c r="D180" s="149"/>
      <c r="E180" s="149"/>
      <c r="F180" s="149"/>
      <c r="G180" s="149"/>
      <c r="H180" s="110"/>
      <c r="I180" s="149"/>
    </row>
    <row r="181" spans="3:9" ht="12.75">
      <c r="C181" s="149"/>
      <c r="D181" s="149"/>
      <c r="E181" s="149"/>
      <c r="F181" s="149"/>
      <c r="G181" s="149"/>
      <c r="H181" s="110"/>
      <c r="I181" s="149"/>
    </row>
    <row r="182" spans="3:9" ht="12.75">
      <c r="C182" s="149"/>
      <c r="D182" s="149"/>
      <c r="E182" s="149"/>
      <c r="F182" s="149"/>
      <c r="G182" s="149"/>
      <c r="H182" s="110"/>
      <c r="I182" s="149"/>
    </row>
    <row r="183" spans="3:9" ht="12.75">
      <c r="C183" s="149"/>
      <c r="D183" s="149"/>
      <c r="E183" s="149"/>
      <c r="F183" s="149"/>
      <c r="G183" s="149"/>
      <c r="H183" s="110"/>
      <c r="I183" s="149"/>
    </row>
    <row r="184" spans="3:9" ht="12.75">
      <c r="C184" s="149"/>
      <c r="D184" s="149"/>
      <c r="E184" s="149"/>
      <c r="F184" s="149"/>
      <c r="G184" s="149"/>
      <c r="H184" s="110"/>
      <c r="I184" s="149"/>
    </row>
    <row r="185" spans="3:9" ht="12.75">
      <c r="C185" s="149"/>
      <c r="D185" s="149"/>
      <c r="E185" s="149"/>
      <c r="F185" s="149"/>
      <c r="G185" s="149"/>
      <c r="H185" s="110"/>
      <c r="I185" s="149"/>
    </row>
    <row r="186" spans="3:9" ht="12.75">
      <c r="C186" s="149"/>
      <c r="D186" s="149"/>
      <c r="E186" s="149"/>
      <c r="F186" s="149"/>
      <c r="G186" s="149"/>
      <c r="H186" s="110"/>
      <c r="I186" s="149"/>
    </row>
    <row r="187" spans="3:9" ht="12.75">
      <c r="C187" s="149"/>
      <c r="D187" s="149"/>
      <c r="E187" s="149"/>
      <c r="F187" s="149"/>
      <c r="G187" s="149"/>
      <c r="H187" s="110"/>
      <c r="I187" s="149"/>
    </row>
    <row r="188" spans="3:9" ht="12.75">
      <c r="C188" s="149"/>
      <c r="D188" s="149"/>
      <c r="E188" s="149"/>
      <c r="F188" s="149"/>
      <c r="G188" s="149"/>
      <c r="H188" s="110"/>
      <c r="I188" s="149"/>
    </row>
    <row r="189" spans="3:9" ht="12.75">
      <c r="C189" s="149"/>
      <c r="D189" s="149"/>
      <c r="E189" s="149"/>
      <c r="F189" s="149"/>
      <c r="G189" s="149"/>
      <c r="H189" s="110"/>
      <c r="I189" s="149"/>
    </row>
    <row r="190" spans="3:9" ht="12.75">
      <c r="C190" s="149"/>
      <c r="D190" s="149"/>
      <c r="E190" s="149"/>
      <c r="F190" s="149"/>
      <c r="G190" s="149"/>
      <c r="H190" s="110"/>
      <c r="I190" s="149"/>
    </row>
    <row r="191" spans="3:9" ht="12.75">
      <c r="C191" s="149"/>
      <c r="D191" s="149"/>
      <c r="E191" s="149"/>
      <c r="F191" s="149"/>
      <c r="G191" s="149"/>
      <c r="H191" s="110"/>
      <c r="I191" s="149"/>
    </row>
    <row r="192" spans="3:9" ht="12.75">
      <c r="C192" s="149"/>
      <c r="D192" s="149"/>
      <c r="E192" s="149"/>
      <c r="F192" s="149"/>
      <c r="G192" s="149"/>
      <c r="H192" s="110"/>
      <c r="I192" s="149"/>
    </row>
    <row r="193" spans="3:9" ht="12.75">
      <c r="C193" s="149"/>
      <c r="D193" s="149"/>
      <c r="E193" s="149"/>
      <c r="F193" s="149"/>
      <c r="G193" s="149"/>
      <c r="H193" s="110"/>
      <c r="I193" s="149"/>
    </row>
    <row r="194" spans="3:9" ht="12.75">
      <c r="C194" s="149"/>
      <c r="D194" s="149"/>
      <c r="E194" s="149"/>
      <c r="F194" s="149"/>
      <c r="G194" s="149"/>
      <c r="H194" s="110"/>
      <c r="I194" s="149"/>
    </row>
    <row r="195" spans="3:9" ht="12.75">
      <c r="C195" s="149"/>
      <c r="D195" s="149"/>
      <c r="E195" s="149"/>
      <c r="F195" s="149"/>
      <c r="G195" s="149"/>
      <c r="H195" s="110"/>
      <c r="I195" s="149"/>
    </row>
    <row r="196" spans="3:9" ht="12.75">
      <c r="C196" s="149"/>
      <c r="D196" s="149"/>
      <c r="E196" s="149"/>
      <c r="F196" s="149"/>
      <c r="G196" s="149"/>
      <c r="H196" s="110"/>
      <c r="I196" s="149"/>
    </row>
    <row r="197" spans="3:9" ht="12.75">
      <c r="C197" s="149"/>
      <c r="D197" s="149"/>
      <c r="E197" s="149"/>
      <c r="F197" s="149"/>
      <c r="G197" s="149"/>
      <c r="H197" s="110"/>
      <c r="I197" s="149"/>
    </row>
    <row r="198" spans="3:9" ht="12.75">
      <c r="C198" s="149"/>
      <c r="D198" s="149"/>
      <c r="E198" s="149"/>
      <c r="F198" s="149"/>
      <c r="G198" s="149"/>
      <c r="H198" s="110"/>
      <c r="I198" s="149"/>
    </row>
    <row r="199" spans="3:9" ht="12.75">
      <c r="C199" s="149"/>
      <c r="D199" s="149"/>
      <c r="E199" s="149"/>
      <c r="F199" s="149"/>
      <c r="G199" s="149"/>
      <c r="H199" s="110"/>
      <c r="I199" s="149"/>
    </row>
    <row r="200" spans="3:9" ht="12.75">
      <c r="C200" s="149"/>
      <c r="D200" s="149"/>
      <c r="E200" s="149"/>
      <c r="F200" s="149"/>
      <c r="G200" s="149"/>
      <c r="H200" s="110"/>
      <c r="I200" s="149"/>
    </row>
    <row r="201" spans="3:9" ht="12.75">
      <c r="C201" s="149"/>
      <c r="D201" s="149"/>
      <c r="E201" s="149"/>
      <c r="F201" s="149"/>
      <c r="G201" s="149"/>
      <c r="H201" s="110"/>
      <c r="I201" s="149"/>
    </row>
    <row r="202" spans="3:9" ht="12.75">
      <c r="C202" s="149"/>
      <c r="D202" s="149"/>
      <c r="E202" s="149"/>
      <c r="F202" s="149"/>
      <c r="G202" s="149"/>
      <c r="H202" s="110"/>
      <c r="I202" s="149"/>
    </row>
    <row r="203" spans="3:9" ht="12.75">
      <c r="C203" s="149"/>
      <c r="D203" s="149"/>
      <c r="E203" s="149"/>
      <c r="F203" s="149"/>
      <c r="G203" s="149"/>
      <c r="H203" s="110"/>
      <c r="I203" s="149"/>
    </row>
    <row r="204" spans="3:9" ht="12.75">
      <c r="C204" s="149"/>
      <c r="D204" s="149"/>
      <c r="E204" s="149"/>
      <c r="F204" s="149"/>
      <c r="G204" s="149"/>
      <c r="H204" s="110"/>
      <c r="I204" s="149"/>
    </row>
    <row r="205" spans="3:9" ht="12.75">
      <c r="C205" s="149"/>
      <c r="D205" s="149"/>
      <c r="E205" s="149"/>
      <c r="F205" s="149"/>
      <c r="G205" s="149"/>
      <c r="H205" s="110"/>
      <c r="I205" s="149"/>
    </row>
    <row r="206" spans="3:9" ht="12.75">
      <c r="C206" s="149"/>
      <c r="D206" s="149"/>
      <c r="E206" s="149"/>
      <c r="F206" s="149"/>
      <c r="G206" s="149"/>
      <c r="H206" s="110"/>
      <c r="I206" s="149"/>
    </row>
    <row r="207" spans="3:9" ht="12.75">
      <c r="C207" s="149"/>
      <c r="D207" s="149"/>
      <c r="E207" s="149"/>
      <c r="F207" s="149"/>
      <c r="G207" s="149"/>
      <c r="H207" s="110"/>
      <c r="I207" s="149"/>
    </row>
    <row r="208" spans="3:9" ht="12.75">
      <c r="C208" s="149"/>
      <c r="D208" s="149"/>
      <c r="E208" s="149"/>
      <c r="F208" s="149"/>
      <c r="G208" s="149"/>
      <c r="H208" s="110"/>
      <c r="I208" s="149"/>
    </row>
    <row r="209" spans="3:9" ht="12.75">
      <c r="C209" s="149"/>
      <c r="D209" s="149"/>
      <c r="E209" s="149"/>
      <c r="F209" s="149"/>
      <c r="G209" s="149"/>
      <c r="H209" s="110"/>
      <c r="I209" s="149"/>
    </row>
    <row r="210" spans="3:9" ht="12.75">
      <c r="C210" s="149"/>
      <c r="D210" s="149"/>
      <c r="E210" s="149"/>
      <c r="F210" s="149"/>
      <c r="G210" s="149"/>
      <c r="H210" s="110"/>
      <c r="I210" s="149"/>
    </row>
    <row r="211" spans="3:9" ht="12.75">
      <c r="C211" s="149"/>
      <c r="D211" s="149"/>
      <c r="E211" s="149"/>
      <c r="F211" s="149"/>
      <c r="G211" s="149"/>
      <c r="H211" s="110"/>
      <c r="I211" s="149"/>
    </row>
    <row r="212" spans="3:9" ht="12.75">
      <c r="C212" s="149"/>
      <c r="D212" s="149"/>
      <c r="E212" s="149"/>
      <c r="F212" s="149"/>
      <c r="G212" s="149"/>
      <c r="H212" s="110"/>
      <c r="I212" s="149"/>
    </row>
    <row r="213" spans="3:9" ht="12.75">
      <c r="C213" s="149"/>
      <c r="D213" s="149"/>
      <c r="E213" s="149"/>
      <c r="F213" s="149"/>
      <c r="G213" s="149"/>
      <c r="H213" s="110"/>
      <c r="I213" s="149"/>
    </row>
    <row r="214" spans="3:9" ht="12.75">
      <c r="C214" s="149"/>
      <c r="D214" s="149"/>
      <c r="E214" s="149"/>
      <c r="F214" s="149"/>
      <c r="G214" s="149"/>
      <c r="H214" s="110"/>
      <c r="I214" s="149"/>
    </row>
    <row r="215" spans="3:9" ht="12.75">
      <c r="C215" s="149"/>
      <c r="D215" s="149"/>
      <c r="E215" s="149"/>
      <c r="F215" s="149"/>
      <c r="G215" s="149"/>
      <c r="H215" s="110"/>
      <c r="I215" s="149"/>
    </row>
  </sheetData>
  <printOptions/>
  <pageMargins left="0.75" right="0.75" top="1" bottom="1" header="0.5" footer="0.5"/>
  <pageSetup horizontalDpi="600" verticalDpi="600" orientation="portrait" paperSize="9" scale="83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zoomScale="80" zoomScaleNormal="80" zoomScaleSheetLayoutView="80" workbookViewId="0" topLeftCell="A1">
      <selection activeCell="L35" sqref="L35"/>
    </sheetView>
  </sheetViews>
  <sheetFormatPr defaultColWidth="9.140625" defaultRowHeight="12.75"/>
  <cols>
    <col min="1" max="1" width="8.57421875" style="120" customWidth="1"/>
    <col min="2" max="2" width="11.8515625" style="120" customWidth="1"/>
    <col min="3" max="3" width="9.57421875" style="120" customWidth="1"/>
    <col min="4" max="4" width="23.8515625" style="120" customWidth="1"/>
    <col min="5" max="5" width="17.7109375" style="120" customWidth="1"/>
    <col min="6" max="6" width="2.421875" style="124" customWidth="1"/>
    <col min="7" max="7" width="16.7109375" style="120" customWidth="1"/>
    <col min="8" max="8" width="8.57421875" style="120" customWidth="1"/>
    <col min="9" max="9" width="9.28125" style="124" bestFit="1" customWidth="1"/>
    <col min="10" max="10" width="10.28125" style="123" customWidth="1"/>
    <col min="11" max="11" width="9.140625" style="123" customWidth="1"/>
    <col min="12" max="12" width="18.421875" style="123" bestFit="1" customWidth="1"/>
    <col min="13" max="13" width="9.140625" style="124" customWidth="1"/>
    <col min="14" max="14" width="17.140625" style="124" bestFit="1" customWidth="1"/>
    <col min="15" max="15" width="16.00390625" style="124" bestFit="1" customWidth="1"/>
    <col min="16" max="16" width="12.140625" style="124" bestFit="1" customWidth="1"/>
    <col min="17" max="16384" width="9.140625" style="120" customWidth="1"/>
  </cols>
  <sheetData>
    <row r="1" spans="3:9" ht="15.75">
      <c r="C1" s="121"/>
      <c r="D1" s="166"/>
      <c r="E1" s="157"/>
      <c r="F1" s="122"/>
      <c r="G1" s="121"/>
      <c r="H1" s="121"/>
      <c r="I1" s="122"/>
    </row>
    <row r="2" spans="3:9" ht="24" customHeight="1">
      <c r="C2" s="121"/>
      <c r="D2" s="121"/>
      <c r="E2" s="157"/>
      <c r="F2" s="122"/>
      <c r="G2" s="121"/>
      <c r="H2" s="121"/>
      <c r="I2" s="122"/>
    </row>
    <row r="3" spans="3:9" ht="23.25">
      <c r="C3" s="121"/>
      <c r="D3" s="11" t="s">
        <v>135</v>
      </c>
      <c r="F3" s="122"/>
      <c r="G3" s="121"/>
      <c r="H3" s="121"/>
      <c r="I3" s="122"/>
    </row>
    <row r="4" spans="3:9" ht="15">
      <c r="C4" s="121"/>
      <c r="D4" s="125" t="s">
        <v>0</v>
      </c>
      <c r="F4" s="122"/>
      <c r="G4" s="121"/>
      <c r="H4" s="121"/>
      <c r="I4" s="122"/>
    </row>
    <row r="5" spans="1:9" ht="15.75" thickBot="1">
      <c r="A5" s="126"/>
      <c r="B5" s="126"/>
      <c r="C5" s="127"/>
      <c r="D5" s="127"/>
      <c r="E5" s="158"/>
      <c r="F5" s="127"/>
      <c r="G5" s="127"/>
      <c r="H5" s="127"/>
      <c r="I5" s="122"/>
    </row>
    <row r="6" spans="3:9" ht="15">
      <c r="C6" s="121"/>
      <c r="D6" s="121"/>
      <c r="E6" s="159"/>
      <c r="F6" s="122"/>
      <c r="G6" s="121"/>
      <c r="H6" s="121"/>
      <c r="I6" s="122"/>
    </row>
    <row r="7" spans="1:16" s="4" customFormat="1" ht="17.25">
      <c r="A7" s="5" t="s">
        <v>108</v>
      </c>
      <c r="F7" s="28"/>
      <c r="I7" s="28"/>
      <c r="J7" s="128"/>
      <c r="K7" s="128"/>
      <c r="L7" s="128"/>
      <c r="M7" s="28"/>
      <c r="N7" s="28"/>
      <c r="O7" s="28"/>
      <c r="P7" s="28"/>
    </row>
    <row r="8" spans="1:16" s="4" customFormat="1" ht="17.25">
      <c r="A8" s="5" t="s">
        <v>214</v>
      </c>
      <c r="F8" s="28"/>
      <c r="I8" s="28"/>
      <c r="J8" s="128"/>
      <c r="K8" s="128"/>
      <c r="L8" s="128"/>
      <c r="M8" s="28"/>
      <c r="N8" s="28"/>
      <c r="O8" s="28"/>
      <c r="P8" s="28"/>
    </row>
    <row r="9" spans="1:16" s="4" customFormat="1" ht="17.25">
      <c r="A9" s="5" t="s">
        <v>2</v>
      </c>
      <c r="F9" s="28"/>
      <c r="I9" s="28"/>
      <c r="J9" s="128"/>
      <c r="K9" s="128"/>
      <c r="L9" s="128"/>
      <c r="M9" s="28"/>
      <c r="N9" s="28"/>
      <c r="O9" s="28"/>
      <c r="P9" s="28"/>
    </row>
    <row r="10" spans="1:16" s="4" customFormat="1" ht="17.25">
      <c r="A10" s="5"/>
      <c r="F10" s="28"/>
      <c r="I10" s="28"/>
      <c r="J10" s="128"/>
      <c r="K10" s="128"/>
      <c r="L10" s="128"/>
      <c r="M10" s="28"/>
      <c r="N10" s="28"/>
      <c r="O10" s="28"/>
      <c r="P10" s="28"/>
    </row>
    <row r="11" spans="5:16" s="4" customFormat="1" ht="17.25">
      <c r="E11" s="19" t="s">
        <v>109</v>
      </c>
      <c r="F11" s="16"/>
      <c r="G11" s="19" t="s">
        <v>109</v>
      </c>
      <c r="I11" s="28"/>
      <c r="J11" s="128"/>
      <c r="K11" s="128"/>
      <c r="L11" s="128"/>
      <c r="M11" s="28"/>
      <c r="N11" s="28"/>
      <c r="O11" s="28"/>
      <c r="P11" s="28"/>
    </row>
    <row r="12" spans="5:16" s="4" customFormat="1" ht="17.25">
      <c r="E12" s="30">
        <v>39172</v>
      </c>
      <c r="F12" s="16"/>
      <c r="G12" s="30">
        <v>39082</v>
      </c>
      <c r="I12" s="28"/>
      <c r="J12" s="128"/>
      <c r="K12" s="128"/>
      <c r="L12" s="128"/>
      <c r="M12" s="28"/>
      <c r="N12" s="28"/>
      <c r="O12" s="28"/>
      <c r="P12" s="28"/>
    </row>
    <row r="13" spans="5:16" s="4" customFormat="1" ht="17.25">
      <c r="E13" s="62" t="s">
        <v>61</v>
      </c>
      <c r="F13" s="28"/>
      <c r="G13" s="62" t="s">
        <v>61</v>
      </c>
      <c r="I13" s="28"/>
      <c r="J13" s="129"/>
      <c r="K13" s="130"/>
      <c r="L13" s="129"/>
      <c r="M13" s="28"/>
      <c r="N13" s="28"/>
      <c r="O13" s="28"/>
      <c r="P13" s="28"/>
    </row>
    <row r="14" spans="5:16" s="4" customFormat="1" ht="17.25">
      <c r="E14" s="31"/>
      <c r="F14" s="28"/>
      <c r="G14" s="31"/>
      <c r="I14" s="28"/>
      <c r="J14" s="129"/>
      <c r="K14" s="130"/>
      <c r="L14" s="129"/>
      <c r="M14" s="28"/>
      <c r="N14" s="28"/>
      <c r="O14" s="28"/>
      <c r="P14" s="28"/>
    </row>
    <row r="15" spans="5:16" s="4" customFormat="1" ht="17.25">
      <c r="E15" s="62"/>
      <c r="F15" s="28"/>
      <c r="G15" s="62"/>
      <c r="I15" s="28"/>
      <c r="J15" s="129"/>
      <c r="K15" s="130"/>
      <c r="L15" s="129"/>
      <c r="M15" s="28"/>
      <c r="N15" s="28"/>
      <c r="O15" s="28"/>
      <c r="P15" s="28"/>
    </row>
    <row r="16" spans="1:16" s="4" customFormat="1" ht="17.25">
      <c r="A16" s="5" t="s">
        <v>170</v>
      </c>
      <c r="E16" s="23"/>
      <c r="F16" s="28"/>
      <c r="G16" s="23"/>
      <c r="I16" s="28"/>
      <c r="J16" s="28"/>
      <c r="K16" s="123"/>
      <c r="L16" s="128"/>
      <c r="M16" s="28"/>
      <c r="N16" s="28"/>
      <c r="O16" s="28"/>
      <c r="P16" s="28"/>
    </row>
    <row r="17" spans="1:16" s="4" customFormat="1" ht="17.25">
      <c r="A17" s="4" t="s">
        <v>154</v>
      </c>
      <c r="E17" s="160">
        <f>'[1]Group BS'!$T$12/1000</f>
        <v>48639.900596264604</v>
      </c>
      <c r="F17" s="28"/>
      <c r="G17" s="131">
        <f>45846300/1000</f>
        <v>45846.3</v>
      </c>
      <c r="I17" s="28"/>
      <c r="J17" s="28"/>
      <c r="K17" s="123"/>
      <c r="L17" s="128"/>
      <c r="M17" s="28"/>
      <c r="N17" s="132"/>
      <c r="O17" s="133"/>
      <c r="P17" s="28"/>
    </row>
    <row r="18" spans="1:16" s="4" customFormat="1" ht="17.25">
      <c r="A18" s="4" t="s">
        <v>151</v>
      </c>
      <c r="E18" s="161">
        <f>'[1]Group BS'!$T$14/1000</f>
        <v>9154.508063735406</v>
      </c>
      <c r="F18" s="28"/>
      <c r="G18" s="134">
        <f>9118589/1000</f>
        <v>9118.589</v>
      </c>
      <c r="I18" s="28"/>
      <c r="J18" s="28"/>
      <c r="K18" s="123"/>
      <c r="L18" s="128"/>
      <c r="M18" s="28"/>
      <c r="N18" s="132"/>
      <c r="O18" s="133"/>
      <c r="P18" s="28"/>
    </row>
    <row r="19" spans="5:16" s="4" customFormat="1" ht="17.25">
      <c r="E19" s="136">
        <f>SUM(E17:E18)+0.1</f>
        <v>57794.50866000001</v>
      </c>
      <c r="F19" s="80"/>
      <c r="G19" s="136">
        <f>SUM(G17:G18)-0.07</f>
        <v>54964.819</v>
      </c>
      <c r="I19" s="28"/>
      <c r="J19" s="28"/>
      <c r="K19" s="123"/>
      <c r="L19" s="128"/>
      <c r="M19" s="28"/>
      <c r="N19" s="132"/>
      <c r="O19" s="133"/>
      <c r="P19" s="28"/>
    </row>
    <row r="20" spans="5:16" s="4" customFormat="1" ht="17.25">
      <c r="E20" s="32"/>
      <c r="F20" s="28"/>
      <c r="G20" s="26"/>
      <c r="I20" s="28"/>
      <c r="J20" s="128"/>
      <c r="K20" s="123"/>
      <c r="L20" s="128"/>
      <c r="M20" s="28"/>
      <c r="N20" s="132"/>
      <c r="O20" s="132"/>
      <c r="P20" s="28"/>
    </row>
    <row r="21" spans="1:16" s="4" customFormat="1" ht="17.25">
      <c r="A21" s="5" t="s">
        <v>110</v>
      </c>
      <c r="E21" s="32"/>
      <c r="F21" s="28"/>
      <c r="G21" s="26"/>
      <c r="I21" s="28"/>
      <c r="J21" s="128"/>
      <c r="K21" s="123"/>
      <c r="L21" s="128"/>
      <c r="M21" s="28"/>
      <c r="N21" s="132"/>
      <c r="O21" s="28"/>
      <c r="P21" s="28"/>
    </row>
    <row r="22" spans="1:16" s="4" customFormat="1" ht="17.25">
      <c r="A22" s="4" t="s">
        <v>111</v>
      </c>
      <c r="E22" s="160">
        <f>'[1]Group BS'!$T$25/1000</f>
        <v>12769.12091</v>
      </c>
      <c r="F22" s="28"/>
      <c r="G22" s="131">
        <f>13829071/1000</f>
        <v>13829.071</v>
      </c>
      <c r="I22" s="28"/>
      <c r="J22" s="128"/>
      <c r="K22" s="123"/>
      <c r="L22" s="128"/>
      <c r="M22" s="28"/>
      <c r="N22" s="132"/>
      <c r="O22" s="28"/>
      <c r="P22" s="28"/>
    </row>
    <row r="23" spans="1:16" s="4" customFormat="1" ht="17.25">
      <c r="A23" s="4" t="s">
        <v>152</v>
      </c>
      <c r="E23" s="161">
        <f>'[1]Group BS'!$T$26/1000</f>
        <v>22068.64127</v>
      </c>
      <c r="F23" s="28"/>
      <c r="G23" s="134">
        <f>22968729/1000</f>
        <v>22968.729</v>
      </c>
      <c r="I23" s="28"/>
      <c r="K23" s="128"/>
      <c r="L23" s="128"/>
      <c r="M23" s="28"/>
      <c r="N23" s="132"/>
      <c r="O23" s="28"/>
      <c r="P23" s="28"/>
    </row>
    <row r="24" spans="1:16" s="4" customFormat="1" ht="17.25">
      <c r="A24" s="4" t="s">
        <v>153</v>
      </c>
      <c r="E24" s="161">
        <f>SUM('[1]Group BS'!$T$27:$T$31)/1000</f>
        <v>266.41389999999996</v>
      </c>
      <c r="F24" s="28"/>
      <c r="G24" s="134">
        <f>1273302/1000</f>
        <v>1273.302</v>
      </c>
      <c r="I24" s="28"/>
      <c r="K24" s="128"/>
      <c r="L24" s="128"/>
      <c r="M24" s="28"/>
      <c r="N24" s="132"/>
      <c r="O24" s="28"/>
      <c r="P24" s="28"/>
    </row>
    <row r="25" spans="1:16" s="4" customFormat="1" ht="17.25">
      <c r="A25" s="4" t="s">
        <v>131</v>
      </c>
      <c r="E25" s="161">
        <f>SUM('[1]Group BS'!$T$32+'[1]Group BS'!$T$35+'[1]Group BS'!$T$36)/1000</f>
        <v>81.81425</v>
      </c>
      <c r="F25" s="34"/>
      <c r="G25" s="134">
        <f>1312541/1000</f>
        <v>1312.541</v>
      </c>
      <c r="I25" s="28"/>
      <c r="J25" s="128"/>
      <c r="K25" s="128"/>
      <c r="L25" s="128"/>
      <c r="M25" s="28"/>
      <c r="N25" s="132"/>
      <c r="O25" s="28"/>
      <c r="P25" s="28"/>
    </row>
    <row r="26" spans="5:16" s="4" customFormat="1" ht="17.25">
      <c r="E26" s="137">
        <f>SUM(E22:E25)</f>
        <v>35185.99033</v>
      </c>
      <c r="F26" s="34"/>
      <c r="G26" s="138">
        <f>SUM(G22:G25)</f>
        <v>39383.643000000004</v>
      </c>
      <c r="I26" s="28"/>
      <c r="J26" s="128"/>
      <c r="K26" s="128"/>
      <c r="L26" s="128"/>
      <c r="M26" s="28"/>
      <c r="N26" s="132"/>
      <c r="O26" s="28"/>
      <c r="P26" s="28"/>
    </row>
    <row r="27" spans="5:16" s="4" customFormat="1" ht="17.25">
      <c r="E27" s="139"/>
      <c r="F27" s="34"/>
      <c r="G27" s="34"/>
      <c r="I27" s="28"/>
      <c r="J27" s="128"/>
      <c r="K27" s="128"/>
      <c r="L27" s="128"/>
      <c r="M27" s="28"/>
      <c r="N27" s="132"/>
      <c r="O27" s="28"/>
      <c r="P27" s="28"/>
    </row>
    <row r="28" spans="1:16" s="4" customFormat="1" ht="17.25">
      <c r="A28" s="5" t="s">
        <v>167</v>
      </c>
      <c r="E28" s="162"/>
      <c r="F28" s="34"/>
      <c r="G28" s="26"/>
      <c r="I28" s="28"/>
      <c r="J28" s="128"/>
      <c r="K28" s="128"/>
      <c r="L28" s="128"/>
      <c r="M28" s="28"/>
      <c r="N28" s="132"/>
      <c r="O28" s="28"/>
      <c r="P28" s="28"/>
    </row>
    <row r="29" spans="1:16" s="4" customFormat="1" ht="17.25">
      <c r="A29" s="4" t="s">
        <v>112</v>
      </c>
      <c r="E29" s="163">
        <f>-SUM('[1]Group BS'!$T$33:$T$34)/1000+SUM('[1]Group BS'!$T$43:$T$49)/1000</f>
        <v>20043.77185</v>
      </c>
      <c r="F29" s="34"/>
      <c r="G29" s="131">
        <f>21458771/1000</f>
        <v>21458.771</v>
      </c>
      <c r="I29" s="28"/>
      <c r="J29" s="128"/>
      <c r="K29" s="128"/>
      <c r="L29" s="128"/>
      <c r="M29" s="28"/>
      <c r="N29" s="132"/>
      <c r="O29" s="28"/>
      <c r="P29" s="28"/>
    </row>
    <row r="30" spans="1:16" s="4" customFormat="1" ht="17.25">
      <c r="A30" s="4" t="s">
        <v>200</v>
      </c>
      <c r="E30" s="135">
        <f>'[1]Group BS'!$T$40/1000</f>
        <v>1986.3596699999998</v>
      </c>
      <c r="F30" s="34"/>
      <c r="G30" s="134">
        <f>2298993/1000</f>
        <v>2298.993</v>
      </c>
      <c r="I30" s="28"/>
      <c r="J30" s="128"/>
      <c r="K30" s="128"/>
      <c r="L30" s="128"/>
      <c r="M30" s="28"/>
      <c r="N30" s="132"/>
      <c r="O30" s="28"/>
      <c r="P30" s="28"/>
    </row>
    <row r="31" spans="1:16" s="4" customFormat="1" ht="17.25">
      <c r="A31" s="4" t="s">
        <v>201</v>
      </c>
      <c r="E31" s="135">
        <f>'[1]Group BS'!$T$41/1000</f>
        <v>1838.81376</v>
      </c>
      <c r="F31" s="34"/>
      <c r="G31" s="134">
        <f>2274476/1000</f>
        <v>2274.476</v>
      </c>
      <c r="I31" s="28"/>
      <c r="J31" s="128"/>
      <c r="K31" s="128"/>
      <c r="L31" s="128"/>
      <c r="M31" s="28"/>
      <c r="N31" s="132"/>
      <c r="O31" s="132"/>
      <c r="P31" s="28"/>
    </row>
    <row r="32" spans="1:16" s="4" customFormat="1" ht="17.25">
      <c r="A32" s="4" t="s">
        <v>199</v>
      </c>
      <c r="E32" s="135">
        <f>'[1]Group BS'!$T$50/1000</f>
        <v>124.87086000000033</v>
      </c>
      <c r="F32" s="34"/>
      <c r="G32" s="135">
        <f>47662/1000</f>
        <v>47.662</v>
      </c>
      <c r="I32" s="28"/>
      <c r="J32" s="128"/>
      <c r="K32" s="128"/>
      <c r="L32" s="128"/>
      <c r="M32" s="28"/>
      <c r="N32" s="132"/>
      <c r="O32" s="132"/>
      <c r="P32" s="28"/>
    </row>
    <row r="33" spans="5:16" s="4" customFormat="1" ht="17.25">
      <c r="E33" s="137">
        <f>SUM(E29:E32)</f>
        <v>23993.816140000003</v>
      </c>
      <c r="F33" s="34"/>
      <c r="G33" s="138">
        <f>SUM(G29:G32)</f>
        <v>26079.902</v>
      </c>
      <c r="I33" s="28"/>
      <c r="J33" s="128"/>
      <c r="K33" s="128"/>
      <c r="L33" s="128"/>
      <c r="M33" s="28"/>
      <c r="N33" s="132"/>
      <c r="O33" s="28"/>
      <c r="P33" s="28"/>
    </row>
    <row r="34" spans="1:16" s="4" customFormat="1" ht="17.25">
      <c r="A34" s="5" t="s">
        <v>166</v>
      </c>
      <c r="E34" s="140">
        <f>E26-E33</f>
        <v>11192.174189999998</v>
      </c>
      <c r="F34" s="139">
        <f>F26-F33</f>
        <v>0</v>
      </c>
      <c r="G34" s="140">
        <f>G26-G33</f>
        <v>13303.741000000005</v>
      </c>
      <c r="I34" s="28"/>
      <c r="J34" s="128"/>
      <c r="K34" s="128"/>
      <c r="L34" s="128"/>
      <c r="M34" s="28"/>
      <c r="N34" s="132"/>
      <c r="O34" s="28"/>
      <c r="P34" s="28"/>
    </row>
    <row r="35" spans="5:16" s="4" customFormat="1" ht="18" thickBot="1">
      <c r="E35" s="141">
        <f>E19+E34</f>
        <v>68986.68285000001</v>
      </c>
      <c r="F35" s="142">
        <f>F19+F34</f>
        <v>0</v>
      </c>
      <c r="G35" s="141">
        <f>G19+G34</f>
        <v>68268.56000000001</v>
      </c>
      <c r="I35" s="28"/>
      <c r="J35" s="128"/>
      <c r="K35" s="128"/>
      <c r="L35" s="128"/>
      <c r="M35" s="28"/>
      <c r="N35" s="132"/>
      <c r="O35" s="28"/>
      <c r="P35" s="28"/>
    </row>
    <row r="36" spans="5:16" s="4" customFormat="1" ht="18" thickTop="1">
      <c r="E36" s="139"/>
      <c r="F36" s="34"/>
      <c r="G36" s="34"/>
      <c r="I36" s="28"/>
      <c r="J36" s="128"/>
      <c r="K36" s="128"/>
      <c r="L36" s="128"/>
      <c r="M36" s="28"/>
      <c r="N36" s="132"/>
      <c r="O36" s="28"/>
      <c r="P36" s="28"/>
    </row>
    <row r="37" spans="1:16" s="4" customFormat="1" ht="17.25">
      <c r="A37" s="5" t="s">
        <v>168</v>
      </c>
      <c r="E37" s="162"/>
      <c r="F37" s="34"/>
      <c r="G37" s="26"/>
      <c r="I37" s="28"/>
      <c r="J37" s="128"/>
      <c r="K37" s="128"/>
      <c r="L37" s="128"/>
      <c r="M37" s="28"/>
      <c r="N37" s="132"/>
      <c r="O37" s="28"/>
      <c r="P37" s="28"/>
    </row>
    <row r="38" spans="1:16" s="4" customFormat="1" ht="17.25">
      <c r="A38" s="4" t="s">
        <v>202</v>
      </c>
      <c r="E38" s="163">
        <f>'[1]Group BS'!$T$59/1000</f>
        <v>35000.0024</v>
      </c>
      <c r="F38" s="34"/>
      <c r="G38" s="131">
        <v>35000</v>
      </c>
      <c r="I38" s="28"/>
      <c r="J38" s="128"/>
      <c r="K38" s="128"/>
      <c r="L38" s="128"/>
      <c r="M38" s="28"/>
      <c r="N38" s="132"/>
      <c r="O38" s="28"/>
      <c r="P38" s="28"/>
    </row>
    <row r="39" spans="1:16" s="4" customFormat="1" ht="17.25">
      <c r="A39" s="4" t="s">
        <v>113</v>
      </c>
      <c r="E39" s="164">
        <f>SUM('[1]Group BS'!$T$60:$T$64)/1000</f>
        <v>19374.95334</v>
      </c>
      <c r="F39" s="34"/>
      <c r="G39" s="143">
        <f>(733629+18457518)/1000</f>
        <v>19191.147</v>
      </c>
      <c r="I39" s="28"/>
      <c r="J39" s="128"/>
      <c r="K39" s="128"/>
      <c r="L39" s="128"/>
      <c r="M39" s="28"/>
      <c r="N39" s="132"/>
      <c r="O39" s="28"/>
      <c r="P39" s="28"/>
    </row>
    <row r="40" spans="5:16" s="4" customFormat="1" ht="17.25">
      <c r="E40" s="135">
        <f>SUM(E38:E39)</f>
        <v>54374.95574</v>
      </c>
      <c r="F40" s="139"/>
      <c r="G40" s="135">
        <f>SUM(G38:G39)</f>
        <v>54191.147</v>
      </c>
      <c r="I40" s="28"/>
      <c r="J40" s="128"/>
      <c r="K40" s="128"/>
      <c r="L40" s="128"/>
      <c r="M40" s="28"/>
      <c r="N40" s="132"/>
      <c r="O40" s="28"/>
      <c r="P40" s="28"/>
    </row>
    <row r="41" spans="1:16" s="4" customFormat="1" ht="17.25">
      <c r="A41" s="4" t="s">
        <v>150</v>
      </c>
      <c r="E41" s="135">
        <v>0</v>
      </c>
      <c r="F41" s="34"/>
      <c r="G41" s="134">
        <v>0</v>
      </c>
      <c r="I41" s="28"/>
      <c r="J41" s="128"/>
      <c r="K41" s="128"/>
      <c r="L41" s="128"/>
      <c r="M41" s="28"/>
      <c r="N41" s="132"/>
      <c r="O41" s="28"/>
      <c r="P41" s="28"/>
    </row>
    <row r="42" spans="1:16" s="4" customFormat="1" ht="17.25">
      <c r="A42" s="5" t="s">
        <v>155</v>
      </c>
      <c r="E42" s="137">
        <f>SUM(E40:E41)</f>
        <v>54374.95574</v>
      </c>
      <c r="F42" s="139"/>
      <c r="G42" s="137">
        <f>SUM(G40:G41)</f>
        <v>54191.147</v>
      </c>
      <c r="I42" s="28"/>
      <c r="J42" s="128"/>
      <c r="K42" s="128"/>
      <c r="L42" s="128"/>
      <c r="M42" s="28"/>
      <c r="N42" s="132"/>
      <c r="O42" s="28"/>
      <c r="P42" s="28"/>
    </row>
    <row r="43" spans="5:16" s="4" customFormat="1" ht="17.25">
      <c r="E43" s="139"/>
      <c r="F43" s="34"/>
      <c r="G43" s="34"/>
      <c r="I43" s="28"/>
      <c r="J43" s="128"/>
      <c r="K43" s="128"/>
      <c r="L43" s="128"/>
      <c r="M43" s="28"/>
      <c r="N43" s="132"/>
      <c r="O43" s="28"/>
      <c r="P43" s="28"/>
    </row>
    <row r="44" spans="1:16" s="4" customFormat="1" ht="17.25">
      <c r="A44" s="5" t="s">
        <v>169</v>
      </c>
      <c r="E44" s="194"/>
      <c r="F44" s="34"/>
      <c r="G44" s="34"/>
      <c r="I44" s="28"/>
      <c r="J44" s="128"/>
      <c r="K44" s="128"/>
      <c r="L44" s="128"/>
      <c r="M44" s="28"/>
      <c r="N44" s="132"/>
      <c r="O44" s="28"/>
      <c r="P44" s="28"/>
    </row>
    <row r="45" spans="1:16" s="4" customFormat="1" ht="17.25">
      <c r="A45" s="4" t="s">
        <v>112</v>
      </c>
      <c r="E45" s="163">
        <f>SUM('[1]Group BS'!$T$67:$T$68)/1000+0.12</f>
        <v>9853.50843</v>
      </c>
      <c r="F45" s="34"/>
      <c r="G45" s="131">
        <f>9323839/1000</f>
        <v>9323.839</v>
      </c>
      <c r="I45" s="28"/>
      <c r="J45" s="128"/>
      <c r="K45" s="128"/>
      <c r="L45" s="128"/>
      <c r="M45" s="28"/>
      <c r="N45" s="132"/>
      <c r="O45" s="28"/>
      <c r="P45" s="28"/>
    </row>
    <row r="46" spans="1:16" s="4" customFormat="1" ht="17.25">
      <c r="A46" s="4" t="s">
        <v>156</v>
      </c>
      <c r="E46" s="135">
        <f>'[1]Group BS'!$T$70/1000</f>
        <v>4758.2386799999995</v>
      </c>
      <c r="F46" s="34"/>
      <c r="G46" s="134">
        <f>4753641/1000</f>
        <v>4753.641</v>
      </c>
      <c r="I46" s="28"/>
      <c r="J46" s="128"/>
      <c r="K46" s="128"/>
      <c r="L46" s="128"/>
      <c r="M46" s="28"/>
      <c r="N46" s="132"/>
      <c r="O46" s="28"/>
      <c r="P46" s="28"/>
    </row>
    <row r="47" spans="5:16" s="4" customFormat="1" ht="17.25">
      <c r="E47" s="137">
        <f>SUM(E45:E46)+0.22</f>
        <v>14611.96711</v>
      </c>
      <c r="F47" s="139"/>
      <c r="G47" s="137">
        <f>SUM(G45:G46)+0.02</f>
        <v>14077.5</v>
      </c>
      <c r="I47" s="28"/>
      <c r="J47" s="128"/>
      <c r="K47" s="128"/>
      <c r="L47" s="128"/>
      <c r="M47" s="28"/>
      <c r="N47" s="132"/>
      <c r="O47" s="28"/>
      <c r="P47" s="28"/>
    </row>
    <row r="48" spans="5:16" s="4" customFormat="1" ht="17.25">
      <c r="E48" s="194"/>
      <c r="F48" s="34"/>
      <c r="G48" s="34"/>
      <c r="I48" s="28"/>
      <c r="J48" s="128"/>
      <c r="K48" s="128"/>
      <c r="L48" s="128"/>
      <c r="M48" s="28"/>
      <c r="N48" s="132"/>
      <c r="O48" s="28"/>
      <c r="P48" s="28"/>
    </row>
    <row r="49" spans="5:16" s="4" customFormat="1" ht="18" thickBot="1">
      <c r="E49" s="141">
        <f>E42+E47+0.31</f>
        <v>68987.23285</v>
      </c>
      <c r="F49" s="142">
        <f>F42+F47</f>
        <v>0</v>
      </c>
      <c r="G49" s="141">
        <f>G42+G47+0.2</f>
        <v>68268.847</v>
      </c>
      <c r="I49" s="28"/>
      <c r="J49" s="128"/>
      <c r="K49" s="128"/>
      <c r="L49" s="128"/>
      <c r="M49" s="28"/>
      <c r="N49" s="132"/>
      <c r="O49" s="28"/>
      <c r="P49" s="28"/>
    </row>
    <row r="50" ht="15.75" thickTop="1"/>
    <row r="51" spans="1:16" s="4" customFormat="1" ht="18" thickBot="1">
      <c r="A51" s="4" t="s">
        <v>147</v>
      </c>
      <c r="E51" s="144">
        <f>E42/175000*100</f>
        <v>31.07140328</v>
      </c>
      <c r="F51" s="145"/>
      <c r="G51" s="144">
        <f>G42/175000*100</f>
        <v>30.96636971428571</v>
      </c>
      <c r="I51" s="28"/>
      <c r="J51" s="128"/>
      <c r="K51" s="128"/>
      <c r="L51" s="128"/>
      <c r="M51" s="28"/>
      <c r="N51" s="28"/>
      <c r="O51" s="28"/>
      <c r="P51" s="28"/>
    </row>
    <row r="52" spans="1:16" s="4" customFormat="1" ht="18" thickTop="1">
      <c r="A52" s="146"/>
      <c r="F52" s="28"/>
      <c r="I52" s="28"/>
      <c r="J52" s="128"/>
      <c r="K52" s="128"/>
      <c r="L52" s="128"/>
      <c r="M52" s="28"/>
      <c r="N52" s="28"/>
      <c r="O52" s="28"/>
      <c r="P52" s="28"/>
    </row>
    <row r="53" spans="1:16" s="4" customFormat="1" ht="17.25">
      <c r="A53" s="4" t="s">
        <v>114</v>
      </c>
      <c r="F53" s="28"/>
      <c r="I53" s="28"/>
      <c r="J53" s="128"/>
      <c r="K53" s="128"/>
      <c r="L53" s="128"/>
      <c r="M53" s="28"/>
      <c r="N53" s="28"/>
      <c r="O53" s="28"/>
      <c r="P53" s="28"/>
    </row>
    <row r="54" spans="1:16" s="4" customFormat="1" ht="17.25">
      <c r="A54" s="4" t="s">
        <v>213</v>
      </c>
      <c r="F54" s="28"/>
      <c r="I54" s="28"/>
      <c r="J54" s="128"/>
      <c r="K54" s="128"/>
      <c r="L54" s="128"/>
      <c r="M54" s="28"/>
      <c r="N54" s="28"/>
      <c r="O54" s="28"/>
      <c r="P54" s="28"/>
    </row>
    <row r="55" spans="1:16" s="4" customFormat="1" ht="17.25">
      <c r="A55" s="4" t="s">
        <v>107</v>
      </c>
      <c r="F55" s="28"/>
      <c r="I55" s="28"/>
      <c r="J55" s="128"/>
      <c r="K55" s="128"/>
      <c r="L55" s="128"/>
      <c r="M55" s="28"/>
      <c r="N55" s="28"/>
      <c r="O55" s="28"/>
      <c r="P55" s="28"/>
    </row>
    <row r="56" spans="6:16" s="4" customFormat="1" ht="17.25">
      <c r="F56" s="28"/>
      <c r="I56" s="28"/>
      <c r="J56" s="128"/>
      <c r="K56" s="128"/>
      <c r="L56" s="128"/>
      <c r="M56" s="28"/>
      <c r="N56" s="28"/>
      <c r="O56" s="28"/>
      <c r="P56" s="28"/>
    </row>
    <row r="57" spans="6:16" s="4" customFormat="1" ht="17.25">
      <c r="F57" s="28"/>
      <c r="I57" s="28"/>
      <c r="J57" s="128"/>
      <c r="K57" s="128"/>
      <c r="L57" s="128"/>
      <c r="M57" s="28"/>
      <c r="N57" s="28"/>
      <c r="O57" s="28"/>
      <c r="P57" s="28"/>
    </row>
  </sheetData>
  <printOptions/>
  <pageMargins left="0.75" right="0.75" top="1" bottom="1" header="0.5" footer="0.5"/>
  <pageSetup horizontalDpi="600" verticalDpi="600" orientation="portrait" paperSize="9" scale="88" r:id="rId1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76"/>
  <sheetViews>
    <sheetView view="pageBreakPreview" zoomScale="80" zoomScaleNormal="80" zoomScaleSheetLayoutView="80" workbookViewId="0" topLeftCell="A1">
      <selection activeCell="L31" sqref="L31"/>
    </sheetView>
  </sheetViews>
  <sheetFormatPr defaultColWidth="9.140625" defaultRowHeight="12.75"/>
  <cols>
    <col min="1" max="1" width="9.140625" style="9" customWidth="1"/>
    <col min="2" max="2" width="14.8515625" style="9" customWidth="1"/>
    <col min="3" max="3" width="16.57421875" style="9" customWidth="1"/>
    <col min="4" max="4" width="22.57421875" style="9" customWidth="1"/>
    <col min="5" max="5" width="3.140625" style="9" customWidth="1"/>
    <col min="6" max="6" width="22.28125" style="9" customWidth="1"/>
    <col min="7" max="7" width="4.140625" style="9" customWidth="1"/>
    <col min="8" max="8" width="23.57421875" style="9" customWidth="1"/>
    <col min="9" max="9" width="3.140625" style="9" customWidth="1"/>
    <col min="10" max="10" width="23.7109375" style="9" customWidth="1"/>
    <col min="11" max="11" width="3.140625" style="9" customWidth="1"/>
    <col min="12" max="12" width="23.7109375" style="9" customWidth="1"/>
    <col min="13" max="14" width="9.140625" style="9" customWidth="1"/>
    <col min="15" max="15" width="0" style="9" hidden="1" customWidth="1"/>
    <col min="16" max="16384" width="9.140625" style="9" customWidth="1"/>
  </cols>
  <sheetData>
    <row r="1" ht="25.5" customHeight="1">
      <c r="J1" s="166"/>
    </row>
    <row r="2" ht="23.25">
      <c r="G2" s="11" t="s">
        <v>97</v>
      </c>
    </row>
    <row r="3" ht="12.75">
      <c r="G3" s="3" t="s">
        <v>0</v>
      </c>
    </row>
    <row r="4" spans="1:13" ht="15.75" thickBot="1">
      <c r="A4" s="38"/>
      <c r="B4" s="38"/>
      <c r="C4" s="12"/>
      <c r="D4" s="38"/>
      <c r="E4" s="38"/>
      <c r="F4" s="38"/>
      <c r="G4" s="38"/>
      <c r="H4" s="39"/>
      <c r="I4" s="13"/>
      <c r="J4" s="13"/>
      <c r="K4" s="13"/>
      <c r="L4" s="13"/>
      <c r="M4" s="27"/>
    </row>
    <row r="5" spans="1:8" ht="15">
      <c r="A5" s="40"/>
      <c r="B5" s="8"/>
      <c r="C5" s="8"/>
      <c r="D5" s="8"/>
      <c r="E5" s="8"/>
      <c r="F5" s="8"/>
      <c r="G5" s="41"/>
      <c r="H5" s="42"/>
    </row>
    <row r="6" spans="1:9" s="42" customFormat="1" ht="15">
      <c r="A6" s="43" t="s">
        <v>115</v>
      </c>
      <c r="B6" s="44"/>
      <c r="C6" s="45"/>
      <c r="D6" s="46"/>
      <c r="E6" s="46"/>
      <c r="F6" s="46"/>
      <c r="G6" s="45"/>
      <c r="H6" s="45"/>
      <c r="I6" s="45"/>
    </row>
    <row r="7" spans="1:9" s="42" customFormat="1" ht="15">
      <c r="A7" s="43" t="s">
        <v>210</v>
      </c>
      <c r="B7" s="44"/>
      <c r="C7" s="45"/>
      <c r="D7" s="46"/>
      <c r="E7" s="46"/>
      <c r="F7" s="46"/>
      <c r="G7" s="45"/>
      <c r="H7" s="45"/>
      <c r="I7" s="45"/>
    </row>
    <row r="8" s="47" customFormat="1" ht="17.25">
      <c r="A8" s="7" t="s">
        <v>2</v>
      </c>
    </row>
    <row r="9" s="47" customFormat="1" ht="17.25">
      <c r="A9" s="6"/>
    </row>
    <row r="10" spans="4:12" s="48" customFormat="1" ht="17.25">
      <c r="D10" s="49" t="s">
        <v>116</v>
      </c>
      <c r="E10" s="50"/>
      <c r="F10" s="50" t="s">
        <v>117</v>
      </c>
      <c r="G10" s="50"/>
      <c r="H10" s="49" t="s">
        <v>118</v>
      </c>
      <c r="I10" s="49"/>
      <c r="J10" s="49"/>
      <c r="K10" s="49"/>
      <c r="L10" s="49"/>
    </row>
    <row r="11" spans="4:12" s="48" customFormat="1" ht="17.25">
      <c r="D11" s="51" t="s">
        <v>119</v>
      </c>
      <c r="E11" s="50"/>
      <c r="F11" s="51" t="s">
        <v>113</v>
      </c>
      <c r="G11" s="50"/>
      <c r="H11" s="51" t="s">
        <v>120</v>
      </c>
      <c r="I11" s="49"/>
      <c r="J11" s="49"/>
      <c r="K11" s="49"/>
      <c r="L11" s="49"/>
    </row>
    <row r="12" spans="4:12" s="48" customFormat="1" ht="17.25">
      <c r="D12" s="50" t="s">
        <v>139</v>
      </c>
      <c r="E12" s="50"/>
      <c r="F12" s="50" t="s">
        <v>140</v>
      </c>
      <c r="G12" s="50"/>
      <c r="H12" s="50" t="s">
        <v>197</v>
      </c>
      <c r="I12" s="49"/>
      <c r="J12" s="49" t="s">
        <v>141</v>
      </c>
      <c r="K12" s="49"/>
      <c r="L12" s="49" t="s">
        <v>142</v>
      </c>
    </row>
    <row r="13" spans="4:12" s="47" customFormat="1" ht="18" thickBot="1">
      <c r="D13" s="48" t="s">
        <v>121</v>
      </c>
      <c r="E13" s="52"/>
      <c r="F13" s="48" t="s">
        <v>121</v>
      </c>
      <c r="G13" s="52"/>
      <c r="H13" s="48" t="s">
        <v>121</v>
      </c>
      <c r="I13" s="48"/>
      <c r="J13" s="48" t="s">
        <v>121</v>
      </c>
      <c r="K13" s="48"/>
      <c r="L13" s="48" t="s">
        <v>121</v>
      </c>
    </row>
    <row r="14" spans="4:24" s="47" customFormat="1" ht="23.25">
      <c r="D14" s="23" t="s">
        <v>101</v>
      </c>
      <c r="E14" s="53"/>
      <c r="F14" s="23" t="s">
        <v>101</v>
      </c>
      <c r="G14" s="53"/>
      <c r="H14" s="23" t="s">
        <v>101</v>
      </c>
      <c r="J14" s="23" t="s">
        <v>101</v>
      </c>
      <c r="L14" s="23" t="s">
        <v>101</v>
      </c>
      <c r="O14" s="24" t="s">
        <v>102</v>
      </c>
      <c r="Q14" s="195"/>
      <c r="R14" s="195"/>
      <c r="S14" s="195"/>
      <c r="T14" s="195"/>
      <c r="U14" s="195"/>
      <c r="V14" s="195"/>
      <c r="W14" s="195"/>
      <c r="X14" s="195"/>
    </row>
    <row r="15" spans="1:15" s="47" customFormat="1" ht="18" thickBot="1">
      <c r="A15" s="55"/>
      <c r="B15" s="55"/>
      <c r="C15" s="53"/>
      <c r="D15" s="53"/>
      <c r="E15" s="53"/>
      <c r="F15" s="53"/>
      <c r="G15" s="53"/>
      <c r="H15" s="53"/>
      <c r="I15" s="53"/>
      <c r="J15" s="53"/>
      <c r="K15" s="53"/>
      <c r="L15" s="53"/>
      <c r="O15" s="25">
        <v>1000</v>
      </c>
    </row>
    <row r="16" spans="1:15" s="47" customFormat="1" ht="17.25">
      <c r="A16" s="56" t="s">
        <v>215</v>
      </c>
      <c r="B16" s="55"/>
      <c r="C16" s="53"/>
      <c r="D16" s="53"/>
      <c r="E16" s="53"/>
      <c r="F16" s="53"/>
      <c r="G16" s="53"/>
      <c r="H16" s="53"/>
      <c r="I16" s="53"/>
      <c r="J16" s="53"/>
      <c r="K16" s="53"/>
      <c r="L16" s="53"/>
      <c r="O16" s="28"/>
    </row>
    <row r="17" spans="1:12" s="47" customFormat="1" ht="17.25">
      <c r="A17" s="47" t="s">
        <v>172</v>
      </c>
      <c r="B17" s="55"/>
      <c r="C17" s="53"/>
      <c r="D17" s="53">
        <f>35000003/O15</f>
        <v>35000.003</v>
      </c>
      <c r="E17" s="53"/>
      <c r="F17" s="53">
        <v>733</v>
      </c>
      <c r="G17" s="53"/>
      <c r="H17" s="47">
        <f>6652113/1000</f>
        <v>6652.113</v>
      </c>
      <c r="I17" s="53"/>
      <c r="J17" s="47">
        <f>F17+H17</f>
        <v>7385.113</v>
      </c>
      <c r="K17" s="53"/>
      <c r="L17" s="53">
        <f>D17+J17-0.01</f>
        <v>42385.10599999999</v>
      </c>
    </row>
    <row r="18" spans="1:12" s="47" customFormat="1" ht="17.25">
      <c r="A18" s="47" t="s">
        <v>216</v>
      </c>
      <c r="B18" s="55"/>
      <c r="C18" s="53"/>
      <c r="D18" s="53"/>
      <c r="E18" s="53"/>
      <c r="F18" s="53"/>
      <c r="G18" s="53"/>
      <c r="I18" s="53"/>
      <c r="K18" s="53"/>
      <c r="L18" s="53"/>
    </row>
    <row r="19" spans="1:24" s="47" customFormat="1" ht="17.25" customHeight="1">
      <c r="A19" s="53" t="s">
        <v>217</v>
      </c>
      <c r="D19" s="57"/>
      <c r="E19" s="53"/>
      <c r="F19" s="57"/>
      <c r="G19" s="53"/>
      <c r="H19" s="53"/>
      <c r="I19" s="53"/>
      <c r="K19" s="53"/>
      <c r="L19" s="53"/>
      <c r="Q19" s="54"/>
      <c r="R19" s="54"/>
      <c r="S19" s="54"/>
      <c r="T19" s="54"/>
      <c r="U19" s="54"/>
      <c r="V19" s="54"/>
      <c r="W19" s="54"/>
      <c r="X19" s="54"/>
    </row>
    <row r="20" spans="1:12" s="47" customFormat="1" ht="17.25">
      <c r="A20" s="47" t="s">
        <v>218</v>
      </c>
      <c r="B20" s="55"/>
      <c r="C20" s="53"/>
      <c r="D20" s="57">
        <v>0</v>
      </c>
      <c r="E20" s="53"/>
      <c r="F20" s="57">
        <v>0</v>
      </c>
      <c r="G20" s="53"/>
      <c r="H20" s="47">
        <f>-1380142/1000</f>
        <v>-1380.142</v>
      </c>
      <c r="I20" s="53"/>
      <c r="J20" s="47">
        <f>F20+H20</f>
        <v>-1380.142</v>
      </c>
      <c r="K20" s="53"/>
      <c r="L20" s="53">
        <f>D20+J20-0.01</f>
        <v>-1380.152</v>
      </c>
    </row>
    <row r="21" spans="1:12" s="47" customFormat="1" ht="17.25">
      <c r="A21" s="155"/>
      <c r="B21" s="55"/>
      <c r="C21" s="53"/>
      <c r="D21" s="64"/>
      <c r="E21" s="53"/>
      <c r="F21" s="64"/>
      <c r="G21" s="53"/>
      <c r="H21" s="58"/>
      <c r="I21" s="53"/>
      <c r="J21" s="156"/>
      <c r="K21" s="53"/>
      <c r="L21" s="58"/>
    </row>
    <row r="22" spans="1:12" s="47" customFormat="1" ht="17.25">
      <c r="A22" s="42" t="s">
        <v>194</v>
      </c>
      <c r="B22" s="55"/>
      <c r="C22" s="53"/>
      <c r="D22" s="53">
        <f>SUM(D17:D21)</f>
        <v>35000.003</v>
      </c>
      <c r="E22" s="53"/>
      <c r="F22" s="53">
        <f>SUM(F17:F21)</f>
        <v>733</v>
      </c>
      <c r="G22" s="53"/>
      <c r="H22" s="53">
        <f>SUM(H17:H21)</f>
        <v>5271.9710000000005</v>
      </c>
      <c r="I22" s="53"/>
      <c r="J22" s="53">
        <f>SUM(J17:J21)</f>
        <v>6004.9710000000005</v>
      </c>
      <c r="K22" s="53"/>
      <c r="L22" s="53">
        <f>SUM(L17:L21)</f>
        <v>41004.95399999999</v>
      </c>
    </row>
    <row r="23" spans="1:12" s="47" customFormat="1" ht="17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</row>
    <row r="24" spans="1:12" s="47" customFormat="1" ht="17.25">
      <c r="A24" s="53" t="s">
        <v>173</v>
      </c>
      <c r="B24" s="53"/>
      <c r="C24" s="53"/>
      <c r="D24" s="57">
        <v>0</v>
      </c>
      <c r="E24" s="53"/>
      <c r="F24" s="57">
        <v>0</v>
      </c>
      <c r="G24" s="53"/>
      <c r="H24" s="53">
        <f>4553656/1000</f>
        <v>4553.656</v>
      </c>
      <c r="I24" s="53"/>
      <c r="J24" s="47">
        <f>F24+H24</f>
        <v>4553.656</v>
      </c>
      <c r="K24" s="53"/>
      <c r="L24" s="53">
        <f>D24+J24-0.01</f>
        <v>4553.646</v>
      </c>
    </row>
    <row r="25" spans="1:12" s="47" customFormat="1" ht="17.25">
      <c r="A25" s="53"/>
      <c r="B25" s="53"/>
      <c r="C25" s="53"/>
      <c r="D25" s="53"/>
      <c r="E25" s="53"/>
      <c r="F25" s="53"/>
      <c r="G25" s="53"/>
      <c r="H25" s="53"/>
      <c r="I25" s="53"/>
      <c r="K25" s="53"/>
      <c r="L25" s="53"/>
    </row>
    <row r="26" spans="1:12" s="47" customFormat="1" ht="17.25">
      <c r="A26" s="53" t="s">
        <v>137</v>
      </c>
      <c r="B26" s="53"/>
      <c r="C26" s="53"/>
      <c r="D26" s="64">
        <v>0</v>
      </c>
      <c r="E26" s="53"/>
      <c r="F26" s="64">
        <v>0</v>
      </c>
      <c r="G26" s="53"/>
      <c r="H26" s="58">
        <f>'Income Statement'!I38</f>
        <v>566.94</v>
      </c>
      <c r="I26" s="53"/>
      <c r="J26" s="58">
        <f>SUM(F26:H26)</f>
        <v>566.94</v>
      </c>
      <c r="K26" s="53"/>
      <c r="L26" s="58">
        <f>D26+J26</f>
        <v>566.94</v>
      </c>
    </row>
    <row r="27" spans="1:12" s="47" customFormat="1" ht="18" thickBot="1">
      <c r="A27" s="42" t="s">
        <v>219</v>
      </c>
      <c r="B27" s="53"/>
      <c r="C27" s="53"/>
      <c r="D27" s="59">
        <f>SUM(D22:D26)</f>
        <v>35000.003</v>
      </c>
      <c r="E27" s="53"/>
      <c r="F27" s="59">
        <f>SUM(F22:F26)</f>
        <v>733</v>
      </c>
      <c r="G27" s="53"/>
      <c r="H27" s="59">
        <f>SUM(H22:H26)</f>
        <v>10392.567000000001</v>
      </c>
      <c r="I27" s="53"/>
      <c r="J27" s="59">
        <f>SUM(J22:J26)</f>
        <v>11125.567000000001</v>
      </c>
      <c r="K27" s="53"/>
      <c r="L27" s="59">
        <f>SUM(L22:L26)</f>
        <v>46125.53999999999</v>
      </c>
    </row>
    <row r="28" spans="1:12" s="47" customFormat="1" ht="17.25">
      <c r="A28" s="53"/>
      <c r="B28" s="53"/>
      <c r="C28" s="53"/>
      <c r="E28" s="53"/>
      <c r="F28" s="53"/>
      <c r="G28" s="53"/>
      <c r="H28" s="53"/>
      <c r="I28" s="53"/>
      <c r="J28" s="53"/>
      <c r="K28" s="53"/>
      <c r="L28" s="53"/>
    </row>
    <row r="29" spans="1:12" s="47" customFormat="1" ht="17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spans="1:24" s="47" customFormat="1" ht="17.25" customHeight="1">
      <c r="A30" s="42" t="s">
        <v>220</v>
      </c>
      <c r="D30" s="47">
        <v>35000.003</v>
      </c>
      <c r="E30" s="53"/>
      <c r="F30" s="47">
        <f>F17</f>
        <v>733</v>
      </c>
      <c r="G30" s="53"/>
      <c r="H30" s="47">
        <f>18457518/1000</f>
        <v>18457.518</v>
      </c>
      <c r="I30" s="53"/>
      <c r="J30" s="47">
        <f>F30+H30</f>
        <v>19190.518</v>
      </c>
      <c r="K30" s="53"/>
      <c r="L30" s="53">
        <f>D30+J30</f>
        <v>54190.52099999999</v>
      </c>
      <c r="Q30" s="54"/>
      <c r="R30" s="54"/>
      <c r="S30" s="54"/>
      <c r="T30" s="54"/>
      <c r="U30" s="54"/>
      <c r="V30" s="54"/>
      <c r="W30" s="54"/>
      <c r="X30" s="54"/>
    </row>
    <row r="31" spans="5:24" s="47" customFormat="1" ht="17.25" customHeight="1">
      <c r="E31" s="53"/>
      <c r="F31" s="82"/>
      <c r="G31" s="53"/>
      <c r="I31" s="53"/>
      <c r="K31" s="53"/>
      <c r="L31" s="53"/>
      <c r="Q31" s="54"/>
      <c r="R31" s="54"/>
      <c r="S31" s="54"/>
      <c r="T31" s="54"/>
      <c r="U31" s="54"/>
      <c r="V31" s="54"/>
      <c r="W31" s="54"/>
      <c r="X31" s="54"/>
    </row>
    <row r="32" spans="1:24" s="47" customFormat="1" ht="17.25" customHeight="1">
      <c r="A32" s="53" t="s">
        <v>137</v>
      </c>
      <c r="D32" s="57">
        <v>0</v>
      </c>
      <c r="E32" s="53"/>
      <c r="F32" s="57">
        <v>0</v>
      </c>
      <c r="G32" s="53"/>
      <c r="H32" s="53">
        <f>'Income Statement'!G38</f>
        <v>2283.7937676041515</v>
      </c>
      <c r="I32" s="53"/>
      <c r="J32" s="53">
        <f>F32+H32</f>
        <v>2283.7937676041515</v>
      </c>
      <c r="K32" s="53"/>
      <c r="L32" s="53">
        <f>D32+J32</f>
        <v>2283.7937676041515</v>
      </c>
      <c r="Q32" s="54"/>
      <c r="R32" s="54"/>
      <c r="S32" s="54"/>
      <c r="T32" s="54"/>
      <c r="U32" s="54"/>
      <c r="V32" s="54"/>
      <c r="W32" s="54"/>
      <c r="X32" s="54"/>
    </row>
    <row r="33" spans="1:24" s="47" customFormat="1" ht="17.25" customHeight="1">
      <c r="A33" s="53"/>
      <c r="D33" s="57"/>
      <c r="E33" s="53"/>
      <c r="F33" s="57"/>
      <c r="G33" s="53"/>
      <c r="H33" s="53"/>
      <c r="I33" s="53"/>
      <c r="J33" s="53"/>
      <c r="K33" s="53"/>
      <c r="L33" s="53"/>
      <c r="Q33" s="54"/>
      <c r="R33" s="54"/>
      <c r="S33" s="54"/>
      <c r="T33" s="54"/>
      <c r="U33" s="54"/>
      <c r="V33" s="54"/>
      <c r="W33" s="54"/>
      <c r="X33" s="54"/>
    </row>
    <row r="34" spans="1:24" s="47" customFormat="1" ht="17.25" customHeight="1">
      <c r="A34" s="53" t="s">
        <v>91</v>
      </c>
      <c r="D34" s="57">
        <v>0</v>
      </c>
      <c r="E34" s="53"/>
      <c r="F34" s="57">
        <v>0</v>
      </c>
      <c r="G34" s="53"/>
      <c r="H34" s="53">
        <f>-2100000.14/1000</f>
        <v>-2100.00014</v>
      </c>
      <c r="I34" s="53"/>
      <c r="J34" s="53">
        <f>F34+H34</f>
        <v>-2100.00014</v>
      </c>
      <c r="K34" s="53"/>
      <c r="L34" s="53">
        <f>D34+J34</f>
        <v>-2100.00014</v>
      </c>
      <c r="Q34" s="54"/>
      <c r="R34" s="54"/>
      <c r="S34" s="54"/>
      <c r="T34" s="54"/>
      <c r="U34" s="54"/>
      <c r="V34" s="54"/>
      <c r="W34" s="54"/>
      <c r="X34" s="54"/>
    </row>
    <row r="35" spans="1:24" s="47" customFormat="1" ht="17.25" customHeight="1">
      <c r="A35" s="53"/>
      <c r="D35" s="64"/>
      <c r="E35" s="53"/>
      <c r="F35" s="64"/>
      <c r="G35" s="53"/>
      <c r="H35" s="58"/>
      <c r="I35" s="53"/>
      <c r="J35" s="58"/>
      <c r="K35" s="53"/>
      <c r="L35" s="58"/>
      <c r="Q35" s="54"/>
      <c r="R35" s="54"/>
      <c r="S35" s="54"/>
      <c r="T35" s="54"/>
      <c r="U35" s="54"/>
      <c r="V35" s="54"/>
      <c r="W35" s="54"/>
      <c r="X35" s="54"/>
    </row>
    <row r="36" spans="1:24" s="47" customFormat="1" ht="17.25" customHeight="1" thickBot="1">
      <c r="A36" s="42" t="s">
        <v>221</v>
      </c>
      <c r="D36" s="59">
        <f>SUM(D30:D35)</f>
        <v>35000.003</v>
      </c>
      <c r="E36" s="53"/>
      <c r="F36" s="59">
        <f>SUM(F30:F35)</f>
        <v>733</v>
      </c>
      <c r="G36" s="53"/>
      <c r="H36" s="59">
        <f>SUM(H30:H35)+0.19</f>
        <v>18641.50162760415</v>
      </c>
      <c r="I36" s="53"/>
      <c r="J36" s="59">
        <f>SUM(J30:J35)+0.19</f>
        <v>19374.50162760415</v>
      </c>
      <c r="K36" s="53"/>
      <c r="L36" s="59">
        <f>SUM(L30:L35)+0.19</f>
        <v>54374.504627604154</v>
      </c>
      <c r="Q36" s="54"/>
      <c r="R36" s="54"/>
      <c r="S36" s="54"/>
      <c r="T36" s="54"/>
      <c r="U36" s="54"/>
      <c r="V36" s="54"/>
      <c r="W36" s="54"/>
      <c r="X36" s="54"/>
    </row>
    <row r="37" spans="1:12" s="47" customFormat="1" ht="17.2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</row>
    <row r="38" spans="1:12" s="47" customFormat="1" ht="17.25">
      <c r="A38" s="4" t="s">
        <v>122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</row>
    <row r="39" spans="1:12" s="47" customFormat="1" ht="17.25">
      <c r="A39" s="4" t="s">
        <v>213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</row>
    <row r="40" spans="1:12" s="47" customFormat="1" ht="17.25">
      <c r="A40" s="4" t="s">
        <v>107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</row>
    <row r="41" spans="1:12" s="47" customFormat="1" ht="17.2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</row>
    <row r="42" spans="1:12" s="2" customFormat="1" ht="13.5">
      <c r="A42" s="60"/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</row>
    <row r="43" spans="1:12" s="2" customFormat="1" ht="13.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</row>
    <row r="44" spans="1:12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1:12" ht="12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2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</row>
    <row r="47" spans="1:12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1:12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2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1:12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</row>
    <row r="51" spans="1:12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2" ht="12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1:12" ht="12.7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</row>
    <row r="55" spans="1:12" ht="12.7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</row>
    <row r="56" spans="1:12" ht="12.7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</row>
    <row r="57" spans="1:12" ht="12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</row>
    <row r="58" spans="1:12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</row>
    <row r="59" spans="1:12" ht="12.7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spans="1:12" ht="12.7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</row>
    <row r="61" spans="1:12" ht="12.7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</row>
    <row r="62" spans="1:12" ht="12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</row>
    <row r="63" spans="1:12" ht="12.7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</row>
    <row r="64" spans="1:12" ht="12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</row>
    <row r="65" spans="1:12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</row>
    <row r="66" spans="1:12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</row>
    <row r="67" spans="1:12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</row>
    <row r="68" spans="1:12" ht="12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</row>
    <row r="69" spans="1:12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</row>
    <row r="70" spans="1:12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</row>
    <row r="71" spans="1:12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</row>
    <row r="72" spans="1:12" ht="12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</row>
    <row r="73" spans="1:12" ht="12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</row>
    <row r="74" spans="1:12" ht="12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</row>
    <row r="75" spans="1:12" ht="12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</row>
    <row r="76" spans="1:12" ht="12.7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</row>
  </sheetData>
  <mergeCells count="1">
    <mergeCell ref="Q14:X14"/>
  </mergeCells>
  <printOptions/>
  <pageMargins left="0.75" right="0.75" top="1" bottom="1" header="0.5" footer="0.5"/>
  <pageSetup horizontalDpi="600" verticalDpi="600" orientation="landscape" paperSize="9" scale="78" r:id="rId1"/>
  <rowBreaks count="1" manualBreakCount="1">
    <brk id="28" max="11" man="1"/>
  </rowBreaks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="80" zoomScaleNormal="80" zoomScaleSheetLayoutView="80" workbookViewId="0" topLeftCell="A1">
      <selection activeCell="L27" sqref="L27"/>
    </sheetView>
  </sheetViews>
  <sheetFormatPr defaultColWidth="9.140625" defaultRowHeight="12.75"/>
  <cols>
    <col min="1" max="5" width="9.140625" style="77" customWidth="1"/>
    <col min="6" max="6" width="19.140625" style="77" customWidth="1"/>
    <col min="7" max="7" width="1.8515625" style="77" customWidth="1"/>
    <col min="8" max="8" width="16.421875" style="74" customWidth="1"/>
    <col min="9" max="9" width="3.421875" style="77" customWidth="1"/>
    <col min="10" max="10" width="16.421875" style="77" customWidth="1"/>
    <col min="11" max="16384" width="9.140625" style="77" customWidth="1"/>
  </cols>
  <sheetData>
    <row r="1" spans="1:8" ht="15.75">
      <c r="A1" s="15"/>
      <c r="B1" s="15"/>
      <c r="C1" s="15"/>
      <c r="D1" s="15"/>
      <c r="E1" s="15"/>
      <c r="F1" s="166"/>
      <c r="G1" s="15"/>
      <c r="H1" s="71"/>
    </row>
    <row r="2" spans="1:8" ht="24" customHeight="1">
      <c r="A2" s="78"/>
      <c r="B2" s="78"/>
      <c r="C2" s="78"/>
      <c r="D2" s="78"/>
      <c r="E2" s="78"/>
      <c r="F2" s="78"/>
      <c r="G2" s="78"/>
      <c r="H2" s="71"/>
    </row>
    <row r="3" spans="1:8" s="65" customFormat="1" ht="23.25">
      <c r="A3" s="195" t="s">
        <v>123</v>
      </c>
      <c r="B3" s="195"/>
      <c r="C3" s="195"/>
      <c r="D3" s="195"/>
      <c r="E3" s="195"/>
      <c r="F3" s="195"/>
      <c r="G3" s="195"/>
      <c r="H3" s="195"/>
    </row>
    <row r="4" spans="1:8" s="65" customFormat="1" ht="14.25">
      <c r="A4" s="196" t="s">
        <v>0</v>
      </c>
      <c r="B4" s="196"/>
      <c r="C4" s="196"/>
      <c r="D4" s="196"/>
      <c r="E4" s="196"/>
      <c r="F4" s="196"/>
      <c r="G4" s="196"/>
      <c r="H4" s="196"/>
    </row>
    <row r="5" spans="1:10" ht="15.75" thickBot="1">
      <c r="A5" s="38"/>
      <c r="B5" s="38"/>
      <c r="C5" s="75"/>
      <c r="D5" s="38"/>
      <c r="E5" s="38"/>
      <c r="F5" s="38"/>
      <c r="G5" s="38"/>
      <c r="H5" s="72"/>
      <c r="I5" s="76"/>
      <c r="J5" s="76"/>
    </row>
    <row r="6" spans="1:8" ht="15">
      <c r="A6" s="40"/>
      <c r="B6" s="65"/>
      <c r="C6" s="65"/>
      <c r="D6" s="65"/>
      <c r="E6" s="65"/>
      <c r="F6" s="65"/>
      <c r="G6" s="65"/>
      <c r="H6" s="73"/>
    </row>
    <row r="7" spans="1:8" s="65" customFormat="1" ht="15">
      <c r="A7" s="5" t="s">
        <v>124</v>
      </c>
      <c r="B7" s="17"/>
      <c r="C7" s="17"/>
      <c r="D7" s="17"/>
      <c r="E7" s="17"/>
      <c r="F7" s="17"/>
      <c r="G7" s="17"/>
      <c r="H7" s="66"/>
    </row>
    <row r="8" spans="1:8" s="65" customFormat="1" ht="15">
      <c r="A8" s="5" t="s">
        <v>222</v>
      </c>
      <c r="B8" s="17"/>
      <c r="C8" s="17"/>
      <c r="D8" s="17"/>
      <c r="E8" s="17"/>
      <c r="F8" s="17"/>
      <c r="G8" s="17"/>
      <c r="H8" s="66"/>
    </row>
    <row r="9" spans="1:8" s="65" customFormat="1" ht="15">
      <c r="A9" s="5" t="s">
        <v>2</v>
      </c>
      <c r="B9" s="17"/>
      <c r="C9" s="17"/>
      <c r="D9" s="17"/>
      <c r="E9" s="17"/>
      <c r="F9" s="17"/>
      <c r="G9" s="17"/>
      <c r="H9" s="66"/>
    </row>
    <row r="10" spans="1:8" s="65" customFormat="1" ht="15">
      <c r="A10" s="5"/>
      <c r="B10" s="17"/>
      <c r="C10" s="17"/>
      <c r="D10" s="17"/>
      <c r="E10" s="17"/>
      <c r="F10" s="17"/>
      <c r="G10" s="17"/>
      <c r="H10" s="66"/>
    </row>
    <row r="11" spans="1:10" s="65" customFormat="1" ht="17.25">
      <c r="A11" s="4"/>
      <c r="B11" s="4"/>
      <c r="C11" s="4"/>
      <c r="D11" s="4"/>
      <c r="E11" s="4"/>
      <c r="F11" s="4"/>
      <c r="G11" s="4"/>
      <c r="H11" s="67" t="s">
        <v>125</v>
      </c>
      <c r="J11" s="19" t="s">
        <v>125</v>
      </c>
    </row>
    <row r="12" spans="1:10" s="65" customFormat="1" ht="17.25">
      <c r="A12" s="4"/>
      <c r="B12" s="4"/>
      <c r="C12" s="4"/>
      <c r="D12" s="4"/>
      <c r="E12" s="4"/>
      <c r="F12" s="4"/>
      <c r="G12" s="4"/>
      <c r="H12" s="30">
        <v>39172</v>
      </c>
      <c r="J12" s="30">
        <v>38807</v>
      </c>
    </row>
    <row r="13" spans="1:10" s="65" customFormat="1" ht="17.25">
      <c r="A13" s="4"/>
      <c r="B13" s="4"/>
      <c r="C13" s="4"/>
      <c r="D13" s="4"/>
      <c r="E13" s="4"/>
      <c r="F13" s="4"/>
      <c r="G13" s="4"/>
      <c r="H13" s="68" t="s">
        <v>101</v>
      </c>
      <c r="J13" s="31" t="s">
        <v>101</v>
      </c>
    </row>
    <row r="14" spans="1:9" s="65" customFormat="1" ht="17.25">
      <c r="A14" s="5"/>
      <c r="B14" s="4"/>
      <c r="C14" s="4"/>
      <c r="D14" s="4"/>
      <c r="E14" s="4"/>
      <c r="F14" s="4"/>
      <c r="G14" s="4"/>
      <c r="H14" s="69"/>
      <c r="I14" s="79"/>
    </row>
    <row r="15" spans="1:10" s="65" customFormat="1" ht="17.25">
      <c r="A15" s="4"/>
      <c r="B15" s="4"/>
      <c r="C15" s="4"/>
      <c r="D15" s="4"/>
      <c r="E15" s="4"/>
      <c r="F15" s="4"/>
      <c r="G15" s="4"/>
      <c r="H15" s="26"/>
      <c r="I15" s="34"/>
      <c r="J15" s="26"/>
    </row>
    <row r="16" spans="1:10" s="65" customFormat="1" ht="17.25">
      <c r="A16" s="4" t="s">
        <v>195</v>
      </c>
      <c r="B16" s="4"/>
      <c r="C16" s="4"/>
      <c r="D16" s="4"/>
      <c r="E16" s="4"/>
      <c r="F16" s="4"/>
      <c r="G16" s="4"/>
      <c r="H16" s="34">
        <f>SUM('[1]Group BS'!$Y$12:$AE$12)/1000-0.12</f>
        <v>3161.4908899999987</v>
      </c>
      <c r="I16" s="34"/>
      <c r="J16" s="34">
        <v>1685</v>
      </c>
    </row>
    <row r="17" spans="1:10" s="65" customFormat="1" ht="17.25">
      <c r="A17" s="4"/>
      <c r="B17" s="4"/>
      <c r="C17" s="4"/>
      <c r="D17" s="4"/>
      <c r="E17" s="4"/>
      <c r="F17" s="4"/>
      <c r="G17" s="4"/>
      <c r="H17" s="34"/>
      <c r="I17" s="34"/>
      <c r="J17" s="34"/>
    </row>
    <row r="18" spans="1:10" s="65" customFormat="1" ht="17.25">
      <c r="A18" s="4" t="s">
        <v>126</v>
      </c>
      <c r="B18" s="4"/>
      <c r="C18" s="4"/>
      <c r="D18" s="4"/>
      <c r="E18" s="4"/>
      <c r="F18" s="4"/>
      <c r="G18" s="4"/>
      <c r="H18" s="34">
        <f>'[1]Group BS'!$AF$12/1000</f>
        <v>-3506.8879200000056</v>
      </c>
      <c r="I18" s="34"/>
      <c r="J18" s="34">
        <v>-1345</v>
      </c>
    </row>
    <row r="19" spans="1:10" s="65" customFormat="1" ht="17.25">
      <c r="A19" s="4"/>
      <c r="B19" s="4"/>
      <c r="C19" s="4"/>
      <c r="D19" s="4"/>
      <c r="E19" s="4"/>
      <c r="F19" s="4"/>
      <c r="G19" s="4"/>
      <c r="H19" s="34"/>
      <c r="I19" s="34"/>
      <c r="J19" s="34"/>
    </row>
    <row r="20" spans="1:10" s="65" customFormat="1" ht="17.25">
      <c r="A20" s="4" t="s">
        <v>260</v>
      </c>
      <c r="B20" s="4"/>
      <c r="C20" s="4"/>
      <c r="D20" s="4"/>
      <c r="E20" s="4"/>
      <c r="F20" s="4"/>
      <c r="G20" s="4"/>
      <c r="H20" s="36">
        <f>SUM('[1]Group BS'!$AG$12:$AL$12)/1000</f>
        <v>-1258.1950199999972</v>
      </c>
      <c r="I20" s="34"/>
      <c r="J20" s="36">
        <v>2440</v>
      </c>
    </row>
    <row r="21" spans="1:10" s="65" customFormat="1" ht="17.25">
      <c r="A21" s="4"/>
      <c r="B21" s="4"/>
      <c r="C21" s="4"/>
      <c r="D21" s="4"/>
      <c r="E21" s="4"/>
      <c r="F21" s="4"/>
      <c r="G21" s="4"/>
      <c r="H21" s="34"/>
      <c r="I21" s="34"/>
      <c r="J21" s="34"/>
    </row>
    <row r="22" spans="1:10" s="65" customFormat="1" ht="17.25">
      <c r="A22" s="4" t="s">
        <v>127</v>
      </c>
      <c r="B22" s="4"/>
      <c r="C22" s="4"/>
      <c r="D22" s="4"/>
      <c r="E22" s="4"/>
      <c r="F22" s="4"/>
      <c r="G22" s="4"/>
      <c r="H22" s="26">
        <f>SUM(H16:H21)-0.03</f>
        <v>-1603.622050000004</v>
      </c>
      <c r="I22" s="34"/>
      <c r="J22" s="26">
        <f>J16+J18+J20</f>
        <v>2780</v>
      </c>
    </row>
    <row r="23" spans="1:10" s="65" customFormat="1" ht="17.25">
      <c r="A23" s="4"/>
      <c r="B23" s="4"/>
      <c r="C23" s="4"/>
      <c r="D23" s="4"/>
      <c r="E23" s="4"/>
      <c r="F23" s="4"/>
      <c r="G23" s="4"/>
      <c r="H23" s="26"/>
      <c r="I23" s="34"/>
      <c r="J23" s="26"/>
    </row>
    <row r="24" spans="1:10" s="65" customFormat="1" ht="17.25">
      <c r="A24" s="4" t="s">
        <v>128</v>
      </c>
      <c r="B24" s="4"/>
      <c r="C24" s="4"/>
      <c r="D24" s="4"/>
      <c r="E24" s="4"/>
      <c r="F24" s="4"/>
      <c r="G24" s="4"/>
      <c r="H24" s="26">
        <f>1312541/1000</f>
        <v>1312.541</v>
      </c>
      <c r="I24" s="34"/>
      <c r="J24" s="32">
        <v>1297</v>
      </c>
    </row>
    <row r="25" spans="1:10" s="65" customFormat="1" ht="17.25">
      <c r="A25" s="4"/>
      <c r="B25" s="4"/>
      <c r="C25" s="4"/>
      <c r="D25" s="4"/>
      <c r="E25" s="4"/>
      <c r="F25" s="4"/>
      <c r="G25" s="4"/>
      <c r="H25" s="26"/>
      <c r="I25" s="34"/>
      <c r="J25" s="26"/>
    </row>
    <row r="26" spans="1:10" s="65" customFormat="1" ht="18" thickBot="1">
      <c r="A26" s="4" t="s">
        <v>129</v>
      </c>
      <c r="B26" s="4"/>
      <c r="C26" s="4"/>
      <c r="D26" s="4"/>
      <c r="E26" s="4"/>
      <c r="F26" s="4"/>
      <c r="G26" s="4"/>
      <c r="H26" s="35">
        <f>H22+H24</f>
        <v>-291.0810500000041</v>
      </c>
      <c r="I26" s="34"/>
      <c r="J26" s="35">
        <f>J22+J24</f>
        <v>4077</v>
      </c>
    </row>
    <row r="27" spans="1:10" s="65" customFormat="1" ht="18" thickTop="1">
      <c r="A27" s="4"/>
      <c r="B27" s="4"/>
      <c r="C27" s="4"/>
      <c r="D27" s="4"/>
      <c r="E27" s="4"/>
      <c r="F27" s="4"/>
      <c r="G27" s="4"/>
      <c r="H27" s="26"/>
      <c r="I27" s="34"/>
      <c r="J27" s="26"/>
    </row>
    <row r="28" spans="1:10" s="65" customFormat="1" ht="17.25">
      <c r="A28" s="4"/>
      <c r="B28" s="4"/>
      <c r="C28" s="4"/>
      <c r="D28" s="4"/>
      <c r="E28" s="4"/>
      <c r="F28" s="4"/>
      <c r="G28" s="4"/>
      <c r="H28" s="26"/>
      <c r="I28" s="34"/>
      <c r="J28" s="26"/>
    </row>
    <row r="29" spans="1:10" s="65" customFormat="1" ht="17.25">
      <c r="A29" s="5" t="s">
        <v>130</v>
      </c>
      <c r="B29" s="4"/>
      <c r="C29" s="4"/>
      <c r="D29" s="4"/>
      <c r="E29" s="4"/>
      <c r="F29" s="4"/>
      <c r="G29" s="4"/>
      <c r="H29" s="26"/>
      <c r="I29" s="34"/>
      <c r="J29" s="26"/>
    </row>
    <row r="30" spans="1:10" s="65" customFormat="1" ht="17.25">
      <c r="A30" s="4" t="s">
        <v>131</v>
      </c>
      <c r="B30" s="4"/>
      <c r="C30" s="4"/>
      <c r="D30" s="4"/>
      <c r="E30" s="4"/>
      <c r="F30" s="4"/>
      <c r="G30" s="4"/>
      <c r="H30" s="26">
        <f>'BS'!E25</f>
        <v>81.81425</v>
      </c>
      <c r="I30" s="34"/>
      <c r="J30" s="26">
        <v>1277</v>
      </c>
    </row>
    <row r="31" spans="1:10" s="65" customFormat="1" ht="17.25">
      <c r="A31" s="4" t="s">
        <v>189</v>
      </c>
      <c r="B31" s="4"/>
      <c r="C31" s="4"/>
      <c r="D31" s="4"/>
      <c r="E31" s="4"/>
      <c r="F31" s="4"/>
      <c r="G31" s="4"/>
      <c r="H31" s="165">
        <f>('[1]Group BS'!$E$33+'[1]Group BS'!$E$34)/1000</f>
        <v>-372.7453</v>
      </c>
      <c r="I31" s="34"/>
      <c r="J31" s="26">
        <v>0</v>
      </c>
    </row>
    <row r="32" spans="1:10" s="65" customFormat="1" ht="17.25">
      <c r="A32" s="4" t="s">
        <v>261</v>
      </c>
      <c r="B32" s="4"/>
      <c r="C32" s="4"/>
      <c r="D32" s="4"/>
      <c r="E32" s="4"/>
      <c r="F32" s="4"/>
      <c r="G32" s="4"/>
      <c r="H32" s="165">
        <v>0</v>
      </c>
      <c r="I32" s="34"/>
      <c r="J32" s="26">
        <v>2800</v>
      </c>
    </row>
    <row r="33" spans="1:10" s="65" customFormat="1" ht="18" thickBot="1">
      <c r="A33" s="4"/>
      <c r="B33" s="4"/>
      <c r="C33" s="4"/>
      <c r="D33" s="4"/>
      <c r="E33" s="4"/>
      <c r="F33" s="4"/>
      <c r="G33" s="4"/>
      <c r="H33" s="70">
        <f>SUM(H30:H32)</f>
        <v>-290.93104999999997</v>
      </c>
      <c r="I33" s="80"/>
      <c r="J33" s="70">
        <f>SUM(J30:J32)</f>
        <v>4077</v>
      </c>
    </row>
    <row r="34" spans="1:8" s="65" customFormat="1" ht="18" thickTop="1">
      <c r="A34" s="4"/>
      <c r="B34" s="4"/>
      <c r="C34" s="4"/>
      <c r="D34" s="4"/>
      <c r="E34" s="4"/>
      <c r="F34" s="4"/>
      <c r="G34" s="4"/>
      <c r="H34" s="34"/>
    </row>
    <row r="35" spans="1:8" s="65" customFormat="1" ht="17.25">
      <c r="A35" s="4" t="s">
        <v>132</v>
      </c>
      <c r="B35" s="4"/>
      <c r="C35" s="4"/>
      <c r="D35" s="4"/>
      <c r="E35" s="4"/>
      <c r="F35" s="4"/>
      <c r="G35" s="4"/>
      <c r="H35" s="26"/>
    </row>
    <row r="36" spans="1:8" s="65" customFormat="1" ht="17.25">
      <c r="A36" s="4" t="s">
        <v>223</v>
      </c>
      <c r="B36" s="4"/>
      <c r="C36" s="4"/>
      <c r="D36" s="4"/>
      <c r="E36" s="4"/>
      <c r="F36" s="4"/>
      <c r="G36" s="4"/>
      <c r="H36" s="26"/>
    </row>
    <row r="37" spans="1:7" ht="17.25">
      <c r="A37" s="4" t="s">
        <v>107</v>
      </c>
      <c r="B37" s="65"/>
      <c r="C37" s="65"/>
      <c r="D37" s="65"/>
      <c r="E37" s="65"/>
      <c r="F37" s="65"/>
      <c r="G37" s="65"/>
    </row>
  </sheetData>
  <mergeCells count="2">
    <mergeCell ref="A3:H3"/>
    <mergeCell ref="A4:H4"/>
  </mergeCells>
  <printOptions/>
  <pageMargins left="0.75" right="0.75" top="1" bottom="1" header="0.5" footer="0.5"/>
  <pageSetup horizontalDpi="600" verticalDpi="600" orientation="portrait" paperSize="9" scale="82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2979"/>
  <sheetViews>
    <sheetView tabSelected="1" view="pageBreakPreview" zoomScale="80" zoomScaleNormal="85" zoomScaleSheetLayoutView="80" workbookViewId="0" topLeftCell="A1">
      <selection activeCell="B20" sqref="B20"/>
    </sheetView>
  </sheetViews>
  <sheetFormatPr defaultColWidth="9.140625" defaultRowHeight="12.75"/>
  <cols>
    <col min="1" max="1" width="5.140625" style="37" customWidth="1"/>
    <col min="2" max="2" width="6.57421875" style="37" customWidth="1"/>
    <col min="3" max="3" width="12.57421875" style="37" customWidth="1"/>
    <col min="4" max="4" width="14.00390625" style="37" customWidth="1"/>
    <col min="5" max="5" width="15.57421875" style="37" customWidth="1"/>
    <col min="6" max="6" width="4.421875" style="37" customWidth="1"/>
    <col min="7" max="7" width="17.28125" style="37" customWidth="1"/>
    <col min="8" max="8" width="4.421875" style="37" customWidth="1"/>
    <col min="9" max="9" width="16.28125" style="37" customWidth="1"/>
    <col min="10" max="10" width="15.00390625" style="37" customWidth="1"/>
    <col min="11" max="11" width="6.00390625" style="37" customWidth="1"/>
    <col min="12" max="16384" width="9.140625" style="37" customWidth="1"/>
  </cols>
  <sheetData>
    <row r="1" s="4" customFormat="1" ht="17.25">
      <c r="G1" s="166"/>
    </row>
    <row r="2" spans="4:9" s="4" customFormat="1" ht="17.25">
      <c r="D2" s="95"/>
      <c r="E2" s="47"/>
      <c r="F2" s="47"/>
      <c r="G2" s="47"/>
      <c r="H2" s="47"/>
      <c r="I2" s="47"/>
    </row>
    <row r="3" spans="4:9" s="4" customFormat="1" ht="26.25">
      <c r="D3" s="47"/>
      <c r="E3" s="101" t="s">
        <v>191</v>
      </c>
      <c r="G3" s="47"/>
      <c r="H3" s="47"/>
      <c r="I3" s="47"/>
    </row>
    <row r="4" spans="4:9" s="4" customFormat="1" ht="17.25">
      <c r="D4" s="47"/>
      <c r="E4" s="102" t="s">
        <v>0</v>
      </c>
      <c r="G4" s="47"/>
      <c r="H4" s="47"/>
      <c r="I4" s="47"/>
    </row>
    <row r="5" spans="1:11" s="4" customFormat="1" ht="18" thickBot="1">
      <c r="A5" s="14"/>
      <c r="B5" s="14"/>
      <c r="C5" s="14"/>
      <c r="D5" s="59"/>
      <c r="E5" s="59"/>
      <c r="F5" s="96"/>
      <c r="G5" s="59"/>
      <c r="H5" s="59"/>
      <c r="I5" s="59"/>
      <c r="J5" s="14"/>
      <c r="K5" s="14"/>
    </row>
    <row r="6" spans="3:8" s="4" customFormat="1" ht="17.25">
      <c r="C6" s="47"/>
      <c r="D6" s="47"/>
      <c r="E6" s="47"/>
      <c r="F6" s="47"/>
      <c r="G6" s="47"/>
      <c r="H6" s="47"/>
    </row>
    <row r="7" s="98" customFormat="1" ht="20.25">
      <c r="A7" s="97" t="s">
        <v>1</v>
      </c>
    </row>
    <row r="8" s="98" customFormat="1" ht="20.25">
      <c r="A8" s="99" t="s">
        <v>224</v>
      </c>
    </row>
    <row r="9" s="100" customFormat="1" ht="17.25">
      <c r="A9" s="5" t="s">
        <v>2</v>
      </c>
    </row>
    <row r="10" s="100" customFormat="1" ht="17.25">
      <c r="A10" s="5"/>
    </row>
    <row r="11" s="100" customFormat="1" ht="17.25">
      <c r="A11" s="103" t="s">
        <v>157</v>
      </c>
    </row>
    <row r="12" spans="1:10" s="4" customFormat="1" ht="17.25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s="4" customFormat="1" ht="17.25">
      <c r="A13" s="62" t="s">
        <v>3</v>
      </c>
      <c r="B13" s="16" t="s">
        <v>4</v>
      </c>
      <c r="C13" s="28"/>
      <c r="D13" s="28"/>
      <c r="E13" s="28"/>
      <c r="F13" s="28"/>
      <c r="G13" s="28"/>
      <c r="H13" s="28"/>
      <c r="I13" s="28"/>
      <c r="J13" s="28"/>
    </row>
    <row r="14" spans="1:10" s="4" customFormat="1" ht="17.25">
      <c r="A14" s="62"/>
      <c r="B14" s="28" t="s">
        <v>171</v>
      </c>
      <c r="C14" s="28"/>
      <c r="D14" s="28"/>
      <c r="E14" s="28"/>
      <c r="F14" s="28"/>
      <c r="G14" s="28"/>
      <c r="H14" s="28"/>
      <c r="I14" s="28"/>
      <c r="J14" s="28"/>
    </row>
    <row r="15" spans="1:10" s="4" customFormat="1" ht="17.25">
      <c r="A15" s="62"/>
      <c r="B15" s="28" t="s">
        <v>196</v>
      </c>
      <c r="C15" s="28"/>
      <c r="D15" s="28"/>
      <c r="E15" s="28"/>
      <c r="F15" s="28"/>
      <c r="G15" s="28"/>
      <c r="H15" s="28"/>
      <c r="I15" s="28"/>
      <c r="J15" s="28"/>
    </row>
    <row r="16" spans="1:10" s="4" customFormat="1" ht="17.25">
      <c r="A16" s="62"/>
      <c r="B16" s="28" t="s">
        <v>262</v>
      </c>
      <c r="C16" s="28"/>
      <c r="D16" s="28"/>
      <c r="E16" s="28"/>
      <c r="F16" s="28"/>
      <c r="G16" s="28"/>
      <c r="H16" s="28"/>
      <c r="I16" s="28"/>
      <c r="J16" s="28"/>
    </row>
    <row r="17" spans="1:10" s="4" customFormat="1" ht="17.25">
      <c r="A17" s="62"/>
      <c r="B17" s="28" t="s">
        <v>198</v>
      </c>
      <c r="C17" s="28"/>
      <c r="D17" s="28"/>
      <c r="E17" s="28"/>
      <c r="F17" s="28"/>
      <c r="G17" s="28"/>
      <c r="H17" s="28"/>
      <c r="I17" s="28"/>
      <c r="J17" s="28"/>
    </row>
    <row r="18" spans="1:10" s="4" customFormat="1" ht="17.25">
      <c r="A18" s="62"/>
      <c r="C18" s="28"/>
      <c r="D18" s="28"/>
      <c r="E18" s="28"/>
      <c r="F18" s="28"/>
      <c r="G18" s="28"/>
      <c r="H18" s="28"/>
      <c r="I18" s="28"/>
      <c r="J18" s="28"/>
    </row>
    <row r="19" spans="1:10" s="4" customFormat="1" ht="17.25">
      <c r="A19" s="62"/>
      <c r="B19" s="4" t="s">
        <v>270</v>
      </c>
      <c r="C19" s="28"/>
      <c r="D19" s="28"/>
      <c r="E19" s="28"/>
      <c r="F19" s="28"/>
      <c r="G19" s="28"/>
      <c r="H19" s="28"/>
      <c r="I19" s="28"/>
      <c r="J19" s="28"/>
    </row>
    <row r="20" spans="1:10" s="4" customFormat="1" ht="17.25">
      <c r="A20" s="62"/>
      <c r="B20" s="4" t="s">
        <v>225</v>
      </c>
      <c r="C20" s="28"/>
      <c r="D20" s="28"/>
      <c r="E20" s="28"/>
      <c r="F20" s="28"/>
      <c r="G20" s="28"/>
      <c r="H20" s="28"/>
      <c r="I20" s="28"/>
      <c r="J20" s="28"/>
    </row>
    <row r="21" spans="1:10" ht="17.25">
      <c r="A21" s="63"/>
      <c r="B21" s="4" t="s">
        <v>252</v>
      </c>
      <c r="C21" s="29"/>
      <c r="D21" s="29"/>
      <c r="E21" s="29"/>
      <c r="F21" s="29"/>
      <c r="G21" s="29"/>
      <c r="H21" s="29"/>
      <c r="I21" s="29"/>
      <c r="J21" s="29"/>
    </row>
    <row r="22" spans="1:10" ht="17.25">
      <c r="A22" s="63"/>
      <c r="B22" s="4" t="s">
        <v>254</v>
      </c>
      <c r="C22" s="29"/>
      <c r="D22" s="29"/>
      <c r="E22" s="29"/>
      <c r="F22" s="29"/>
      <c r="G22" s="29"/>
      <c r="H22" s="29"/>
      <c r="I22" s="29"/>
      <c r="J22" s="29"/>
    </row>
    <row r="23" spans="1:10" ht="17.25">
      <c r="A23" s="63"/>
      <c r="B23" s="4" t="s">
        <v>253</v>
      </c>
      <c r="C23" s="29"/>
      <c r="D23" s="29"/>
      <c r="E23" s="29"/>
      <c r="F23" s="29"/>
      <c r="G23" s="29"/>
      <c r="H23" s="29"/>
      <c r="I23" s="29"/>
      <c r="J23" s="29"/>
    </row>
    <row r="24" spans="1:10" s="4" customFormat="1" ht="17.25">
      <c r="A24" s="62"/>
      <c r="C24" s="28"/>
      <c r="D24" s="28"/>
      <c r="E24" s="28"/>
      <c r="F24" s="28"/>
      <c r="G24" s="28"/>
      <c r="H24" s="28"/>
      <c r="I24" s="28"/>
      <c r="J24" s="28"/>
    </row>
    <row r="25" spans="1:10" s="4" customFormat="1" ht="17.25">
      <c r="A25" s="62" t="s">
        <v>266</v>
      </c>
      <c r="B25" s="16" t="s">
        <v>5</v>
      </c>
      <c r="C25" s="28"/>
      <c r="D25" s="28"/>
      <c r="E25" s="28"/>
      <c r="F25" s="28"/>
      <c r="G25" s="28"/>
      <c r="H25" s="28"/>
      <c r="I25" s="28"/>
      <c r="J25" s="28"/>
    </row>
    <row r="26" spans="1:10" s="4" customFormat="1" ht="17.25">
      <c r="A26" s="62"/>
      <c r="B26" s="28" t="s">
        <v>6</v>
      </c>
      <c r="C26" s="28"/>
      <c r="D26" s="28"/>
      <c r="E26" s="28"/>
      <c r="F26" s="28"/>
      <c r="G26" s="28"/>
      <c r="H26" s="28"/>
      <c r="I26" s="28"/>
      <c r="J26" s="28"/>
    </row>
    <row r="27" spans="1:10" s="4" customFormat="1" ht="17.25">
      <c r="A27" s="62"/>
      <c r="B27" s="28" t="s">
        <v>7</v>
      </c>
      <c r="C27" s="28"/>
      <c r="D27" s="28"/>
      <c r="E27" s="28"/>
      <c r="F27" s="28"/>
      <c r="G27" s="28"/>
      <c r="H27" s="28"/>
      <c r="I27" s="28"/>
      <c r="J27" s="28"/>
    </row>
    <row r="28" spans="1:10" s="4" customFormat="1" ht="17.25">
      <c r="A28" s="62"/>
      <c r="B28" s="28"/>
      <c r="C28" s="28"/>
      <c r="D28" s="28"/>
      <c r="E28" s="28"/>
      <c r="F28" s="28"/>
      <c r="G28" s="28"/>
      <c r="H28" s="28"/>
      <c r="I28" s="28"/>
      <c r="J28" s="28"/>
    </row>
    <row r="29" spans="1:10" s="4" customFormat="1" ht="17.25">
      <c r="A29" s="62" t="s">
        <v>8</v>
      </c>
      <c r="B29" s="16" t="s">
        <v>9</v>
      </c>
      <c r="C29" s="28"/>
      <c r="D29" s="28"/>
      <c r="E29" s="28"/>
      <c r="F29" s="28"/>
      <c r="G29" s="28"/>
      <c r="H29" s="28"/>
      <c r="I29" s="28"/>
      <c r="J29" s="28"/>
    </row>
    <row r="30" spans="1:10" s="4" customFormat="1" ht="17.25">
      <c r="A30" s="62"/>
      <c r="B30" s="28" t="s">
        <v>10</v>
      </c>
      <c r="C30" s="28"/>
      <c r="D30" s="28"/>
      <c r="E30" s="28"/>
      <c r="F30" s="28"/>
      <c r="G30" s="28"/>
      <c r="H30" s="28"/>
      <c r="I30" s="28"/>
      <c r="J30" s="28"/>
    </row>
    <row r="31" spans="1:10" s="4" customFormat="1" ht="17.25">
      <c r="A31" s="62"/>
      <c r="B31" s="28" t="s">
        <v>11</v>
      </c>
      <c r="C31" s="28"/>
      <c r="D31" s="28"/>
      <c r="E31" s="28"/>
      <c r="F31" s="28"/>
      <c r="G31" s="28"/>
      <c r="H31" s="28"/>
      <c r="I31" s="28"/>
      <c r="J31" s="28"/>
    </row>
    <row r="32" spans="1:10" s="4" customFormat="1" ht="17.25">
      <c r="A32" s="62"/>
      <c r="B32" s="28"/>
      <c r="C32" s="28"/>
      <c r="D32" s="28"/>
      <c r="E32" s="28"/>
      <c r="F32" s="28"/>
      <c r="G32" s="28"/>
      <c r="H32" s="28"/>
      <c r="I32" s="28"/>
      <c r="J32" s="28"/>
    </row>
    <row r="33" spans="1:10" s="4" customFormat="1" ht="17.25">
      <c r="A33" s="62" t="s">
        <v>12</v>
      </c>
      <c r="B33" s="16" t="s">
        <v>13</v>
      </c>
      <c r="C33" s="28"/>
      <c r="D33" s="28"/>
      <c r="E33" s="28"/>
      <c r="F33" s="28"/>
      <c r="G33" s="28"/>
      <c r="H33" s="28"/>
      <c r="I33" s="28"/>
      <c r="J33" s="28"/>
    </row>
    <row r="34" spans="1:10" s="4" customFormat="1" ht="17.25">
      <c r="A34" s="62"/>
      <c r="B34" s="28" t="s">
        <v>14</v>
      </c>
      <c r="C34" s="28"/>
      <c r="D34" s="28"/>
      <c r="E34" s="28"/>
      <c r="F34" s="28"/>
      <c r="G34" s="28"/>
      <c r="H34" s="28"/>
      <c r="I34" s="28"/>
      <c r="J34" s="28"/>
    </row>
    <row r="35" spans="1:10" s="4" customFormat="1" ht="17.25">
      <c r="A35" s="62"/>
      <c r="B35" s="28" t="s">
        <v>15</v>
      </c>
      <c r="C35" s="28"/>
      <c r="D35" s="28"/>
      <c r="E35" s="28"/>
      <c r="F35" s="28"/>
      <c r="G35" s="28"/>
      <c r="H35" s="28"/>
      <c r="I35" s="28"/>
      <c r="J35" s="28"/>
    </row>
    <row r="36" spans="1:10" s="4" customFormat="1" ht="17.25">
      <c r="A36" s="62"/>
      <c r="B36" s="28"/>
      <c r="C36" s="28"/>
      <c r="D36" s="28"/>
      <c r="E36" s="28"/>
      <c r="F36" s="28"/>
      <c r="G36" s="28"/>
      <c r="H36" s="28"/>
      <c r="I36" s="28"/>
      <c r="J36" s="28"/>
    </row>
    <row r="37" spans="1:10" s="4" customFormat="1" ht="17.25">
      <c r="A37" s="62" t="s">
        <v>16</v>
      </c>
      <c r="B37" s="16" t="s">
        <v>17</v>
      </c>
      <c r="C37" s="28"/>
      <c r="D37" s="28"/>
      <c r="E37" s="28"/>
      <c r="F37" s="28"/>
      <c r="G37" s="28"/>
      <c r="H37" s="28"/>
      <c r="I37" s="28"/>
      <c r="J37" s="28"/>
    </row>
    <row r="38" spans="2:10" s="4" customFormat="1" ht="17.25">
      <c r="B38" s="28" t="s">
        <v>18</v>
      </c>
      <c r="C38" s="28"/>
      <c r="D38" s="28"/>
      <c r="E38" s="28"/>
      <c r="F38" s="28"/>
      <c r="G38" s="28"/>
      <c r="H38" s="28"/>
      <c r="I38" s="28"/>
      <c r="J38" s="28"/>
    </row>
    <row r="39" spans="1:10" s="4" customFormat="1" ht="17.25">
      <c r="A39" s="62"/>
      <c r="B39" s="28" t="s">
        <v>19</v>
      </c>
      <c r="C39" s="28"/>
      <c r="D39" s="28"/>
      <c r="E39" s="28"/>
      <c r="F39" s="28"/>
      <c r="G39" s="28"/>
      <c r="H39" s="28"/>
      <c r="I39" s="28"/>
      <c r="J39" s="28"/>
    </row>
    <row r="40" spans="1:10" s="4" customFormat="1" ht="17.25">
      <c r="A40" s="62"/>
      <c r="B40" s="28" t="s">
        <v>20</v>
      </c>
      <c r="C40" s="28"/>
      <c r="D40" s="28"/>
      <c r="E40" s="28"/>
      <c r="F40" s="28"/>
      <c r="G40" s="28"/>
      <c r="H40" s="28"/>
      <c r="I40" s="28"/>
      <c r="J40" s="28"/>
    </row>
    <row r="41" spans="1:10" s="4" customFormat="1" ht="17.25">
      <c r="A41" s="62"/>
      <c r="B41" s="28"/>
      <c r="C41" s="28"/>
      <c r="D41" s="28"/>
      <c r="E41" s="28"/>
      <c r="F41" s="28"/>
      <c r="G41" s="28"/>
      <c r="H41" s="28"/>
      <c r="I41" s="28"/>
      <c r="J41" s="28"/>
    </row>
    <row r="42" spans="1:10" s="4" customFormat="1" ht="17.25">
      <c r="A42" s="62" t="s">
        <v>21</v>
      </c>
      <c r="B42" s="16" t="s">
        <v>22</v>
      </c>
      <c r="C42" s="28"/>
      <c r="D42" s="28"/>
      <c r="E42" s="28"/>
      <c r="F42" s="28"/>
      <c r="G42" s="28"/>
      <c r="H42" s="28"/>
      <c r="I42" s="28"/>
      <c r="J42" s="28"/>
    </row>
    <row r="43" spans="1:10" s="4" customFormat="1" ht="17.25" hidden="1">
      <c r="A43" s="62"/>
      <c r="B43" s="28" t="s">
        <v>23</v>
      </c>
      <c r="C43" s="28"/>
      <c r="D43" s="28"/>
      <c r="E43" s="28"/>
      <c r="F43" s="28"/>
      <c r="G43" s="28"/>
      <c r="H43" s="28"/>
      <c r="I43" s="28"/>
      <c r="J43" s="28"/>
    </row>
    <row r="44" spans="1:10" s="4" customFormat="1" ht="17.25" hidden="1">
      <c r="A44" s="62"/>
      <c r="B44" s="28" t="s">
        <v>24</v>
      </c>
      <c r="C44" s="28"/>
      <c r="D44" s="28"/>
      <c r="E44" s="28"/>
      <c r="F44" s="28"/>
      <c r="G44" s="28"/>
      <c r="H44" s="28"/>
      <c r="I44" s="28"/>
      <c r="J44" s="28"/>
    </row>
    <row r="45" spans="1:10" s="4" customFormat="1" ht="17.25" hidden="1">
      <c r="A45" s="62"/>
      <c r="B45" s="28" t="s">
        <v>25</v>
      </c>
      <c r="C45" s="28"/>
      <c r="D45" s="28"/>
      <c r="E45" s="28"/>
      <c r="F45" s="28"/>
      <c r="G45" s="28"/>
      <c r="H45" s="28"/>
      <c r="I45" s="28"/>
      <c r="J45" s="28"/>
    </row>
    <row r="46" spans="1:10" s="4" customFormat="1" ht="17.25" hidden="1">
      <c r="A46" s="62" t="s">
        <v>29</v>
      </c>
      <c r="B46" s="28" t="s">
        <v>26</v>
      </c>
      <c r="C46" s="28"/>
      <c r="D46" s="28"/>
      <c r="E46" s="28"/>
      <c r="F46" s="28"/>
      <c r="G46" s="28"/>
      <c r="H46" s="28"/>
      <c r="I46" s="28"/>
      <c r="J46" s="28"/>
    </row>
    <row r="47" spans="1:10" s="4" customFormat="1" ht="17.25">
      <c r="A47" s="62"/>
      <c r="B47" s="28" t="s">
        <v>27</v>
      </c>
      <c r="C47" s="28"/>
      <c r="D47" s="28"/>
      <c r="E47" s="28"/>
      <c r="F47" s="28"/>
      <c r="G47" s="28"/>
      <c r="H47" s="28"/>
      <c r="I47" s="28"/>
      <c r="J47" s="28"/>
    </row>
    <row r="48" spans="1:10" s="4" customFormat="1" ht="17.25">
      <c r="A48" s="62"/>
      <c r="B48" s="28" t="s">
        <v>28</v>
      </c>
      <c r="C48" s="28"/>
      <c r="D48" s="28"/>
      <c r="E48" s="28"/>
      <c r="F48" s="28"/>
      <c r="G48" s="28"/>
      <c r="H48" s="28"/>
      <c r="I48" s="28"/>
      <c r="J48" s="28"/>
    </row>
    <row r="49" spans="1:10" s="4" customFormat="1" ht="15.75" customHeight="1">
      <c r="A49" s="62"/>
      <c r="B49" s="28"/>
      <c r="C49" s="28"/>
      <c r="D49" s="28"/>
      <c r="E49" s="28"/>
      <c r="F49" s="28"/>
      <c r="G49" s="28"/>
      <c r="H49" s="28"/>
      <c r="I49" s="28"/>
      <c r="J49" s="28"/>
    </row>
    <row r="50" spans="1:10" s="4" customFormat="1" ht="17.25">
      <c r="A50" s="23" t="s">
        <v>29</v>
      </c>
      <c r="B50" s="16" t="s">
        <v>30</v>
      </c>
      <c r="C50" s="28"/>
      <c r="D50" s="28"/>
      <c r="E50" s="28"/>
      <c r="F50" s="28"/>
      <c r="G50" s="28"/>
      <c r="H50" s="28"/>
      <c r="I50" s="28"/>
      <c r="J50" s="28"/>
    </row>
    <row r="51" spans="1:10" s="4" customFormat="1" ht="17.25">
      <c r="A51" s="23"/>
      <c r="B51" s="28" t="s">
        <v>268</v>
      </c>
      <c r="C51" s="28"/>
      <c r="D51" s="28"/>
      <c r="E51" s="28"/>
      <c r="F51" s="28"/>
      <c r="G51" s="28"/>
      <c r="H51" s="28"/>
      <c r="I51" s="28"/>
      <c r="J51" s="28"/>
    </row>
    <row r="52" spans="1:10" s="4" customFormat="1" ht="17.25">
      <c r="A52" s="23"/>
      <c r="B52" s="28" t="s">
        <v>269</v>
      </c>
      <c r="C52" s="28"/>
      <c r="D52" s="28"/>
      <c r="E52" s="28"/>
      <c r="F52" s="28"/>
      <c r="G52" s="28"/>
      <c r="H52" s="28"/>
      <c r="I52" s="28"/>
      <c r="J52" s="28"/>
    </row>
    <row r="53" spans="1:10" s="4" customFormat="1" ht="17.25">
      <c r="A53" s="23"/>
      <c r="B53" s="28"/>
      <c r="C53" s="28"/>
      <c r="D53" s="28"/>
      <c r="E53" s="28"/>
      <c r="F53" s="28"/>
      <c r="G53" s="28"/>
      <c r="H53" s="28"/>
      <c r="I53" s="28"/>
      <c r="J53" s="28"/>
    </row>
    <row r="54" spans="1:10" s="4" customFormat="1" ht="17.25">
      <c r="A54" s="23" t="s">
        <v>31</v>
      </c>
      <c r="B54" s="16" t="s">
        <v>32</v>
      </c>
      <c r="C54" s="28"/>
      <c r="D54" s="28"/>
      <c r="E54" s="28"/>
      <c r="F54" s="28"/>
      <c r="G54" s="28"/>
      <c r="H54" s="28"/>
      <c r="I54" s="28"/>
      <c r="J54" s="28"/>
    </row>
    <row r="55" spans="1:10" s="4" customFormat="1" ht="17.25">
      <c r="A55" s="62"/>
      <c r="B55" s="28" t="s">
        <v>33</v>
      </c>
      <c r="C55" s="28"/>
      <c r="D55" s="28"/>
      <c r="E55" s="28"/>
      <c r="F55" s="28"/>
      <c r="G55" s="28"/>
      <c r="H55" s="28"/>
      <c r="I55" s="28"/>
      <c r="J55" s="28"/>
    </row>
    <row r="56" spans="1:10" s="4" customFormat="1" ht="17.25">
      <c r="A56" s="62"/>
      <c r="B56" s="28" t="s">
        <v>34</v>
      </c>
      <c r="C56" s="28"/>
      <c r="D56" s="28"/>
      <c r="E56" s="28"/>
      <c r="F56" s="28"/>
      <c r="G56" s="28"/>
      <c r="H56" s="28"/>
      <c r="I56" s="28"/>
      <c r="J56" s="28"/>
    </row>
    <row r="57" spans="1:10" s="4" customFormat="1" ht="17.25">
      <c r="A57" s="62"/>
      <c r="B57" s="28" t="s">
        <v>35</v>
      </c>
      <c r="C57" s="28"/>
      <c r="D57" s="28"/>
      <c r="E57" s="28"/>
      <c r="F57" s="28"/>
      <c r="G57" s="28"/>
      <c r="H57" s="28"/>
      <c r="I57" s="28"/>
      <c r="J57" s="28"/>
    </row>
    <row r="58" spans="1:10" s="4" customFormat="1" ht="17.25">
      <c r="A58" s="62"/>
      <c r="B58" s="28"/>
      <c r="C58" s="28"/>
      <c r="D58" s="28"/>
      <c r="E58" s="28"/>
      <c r="F58" s="28"/>
      <c r="G58" s="28"/>
      <c r="H58" s="28"/>
      <c r="I58" s="28"/>
      <c r="J58" s="28"/>
    </row>
    <row r="59" spans="1:10" s="4" customFormat="1" ht="17.25">
      <c r="A59" s="62" t="s">
        <v>36</v>
      </c>
      <c r="B59" s="16" t="s">
        <v>37</v>
      </c>
      <c r="C59" s="28"/>
      <c r="D59" s="28"/>
      <c r="E59" s="28"/>
      <c r="F59" s="28"/>
      <c r="G59" s="28"/>
      <c r="H59" s="28"/>
      <c r="I59" s="28"/>
      <c r="J59" s="28"/>
    </row>
    <row r="60" spans="1:10" s="4" customFormat="1" ht="17.25">
      <c r="A60" s="62"/>
      <c r="B60" s="28" t="s">
        <v>38</v>
      </c>
      <c r="C60" s="28"/>
      <c r="D60" s="28"/>
      <c r="E60" s="28"/>
      <c r="F60" s="28"/>
      <c r="G60" s="28"/>
      <c r="H60" s="28"/>
      <c r="I60" s="28"/>
      <c r="J60" s="28"/>
    </row>
    <row r="61" spans="1:10" s="4" customFormat="1" ht="17.25">
      <c r="A61" s="62"/>
      <c r="B61" s="28" t="s">
        <v>39</v>
      </c>
      <c r="C61" s="28"/>
      <c r="D61" s="28"/>
      <c r="E61" s="28"/>
      <c r="F61" s="28"/>
      <c r="G61" s="28"/>
      <c r="H61" s="28"/>
      <c r="I61" s="28"/>
      <c r="J61" s="28"/>
    </row>
    <row r="62" spans="1:10" s="4" customFormat="1" ht="17.25">
      <c r="A62" s="23"/>
      <c r="I62" s="28"/>
      <c r="J62" s="28"/>
    </row>
    <row r="63" spans="1:10" s="4" customFormat="1" ht="17.25">
      <c r="A63" s="62" t="s">
        <v>40</v>
      </c>
      <c r="B63" s="16" t="s">
        <v>41</v>
      </c>
      <c r="C63" s="28"/>
      <c r="D63" s="28"/>
      <c r="E63" s="28"/>
      <c r="F63" s="28"/>
      <c r="G63" s="28"/>
      <c r="H63" s="28"/>
      <c r="I63" s="28"/>
      <c r="J63" s="28"/>
    </row>
    <row r="64" spans="1:10" s="4" customFormat="1" ht="17.25">
      <c r="A64" s="62"/>
      <c r="B64" s="28" t="s">
        <v>42</v>
      </c>
      <c r="C64" s="28"/>
      <c r="D64" s="28"/>
      <c r="E64" s="28"/>
      <c r="F64" s="28"/>
      <c r="G64" s="28"/>
      <c r="H64" s="28"/>
      <c r="I64" s="28"/>
      <c r="J64" s="28"/>
    </row>
    <row r="65" spans="1:10" s="4" customFormat="1" ht="17.25">
      <c r="A65" s="62"/>
      <c r="B65" s="28" t="s">
        <v>43</v>
      </c>
      <c r="C65" s="28"/>
      <c r="D65" s="28"/>
      <c r="E65" s="28"/>
      <c r="F65" s="28"/>
      <c r="G65" s="28"/>
      <c r="H65" s="28"/>
      <c r="I65" s="28"/>
      <c r="J65" s="28"/>
    </row>
    <row r="66" spans="1:10" s="4" customFormat="1" ht="17.25">
      <c r="A66" s="62"/>
      <c r="B66" s="28"/>
      <c r="C66" s="28"/>
      <c r="D66" s="28"/>
      <c r="E66" s="28"/>
      <c r="F66" s="28"/>
      <c r="G66" s="28"/>
      <c r="H66" s="28"/>
      <c r="I66" s="28"/>
      <c r="J66" s="28"/>
    </row>
    <row r="67" spans="1:10" s="4" customFormat="1" ht="17.25">
      <c r="A67" s="62" t="s">
        <v>44</v>
      </c>
      <c r="B67" s="16" t="s">
        <v>45</v>
      </c>
      <c r="C67" s="28"/>
      <c r="D67" s="28"/>
      <c r="E67" s="28"/>
      <c r="F67" s="28"/>
      <c r="G67" s="28"/>
      <c r="H67" s="28"/>
      <c r="I67" s="28"/>
      <c r="J67" s="28"/>
    </row>
    <row r="68" spans="1:10" s="4" customFormat="1" ht="17.25">
      <c r="A68" s="62"/>
      <c r="B68" s="28" t="s">
        <v>46</v>
      </c>
      <c r="C68" s="28"/>
      <c r="D68" s="28"/>
      <c r="E68" s="28"/>
      <c r="F68" s="28"/>
      <c r="G68" s="28"/>
      <c r="H68" s="28"/>
      <c r="I68" s="28"/>
      <c r="J68" s="28"/>
    </row>
    <row r="69" spans="1:10" s="4" customFormat="1" ht="17.25">
      <c r="A69" s="62"/>
      <c r="B69" s="28" t="s">
        <v>47</v>
      </c>
      <c r="C69" s="28"/>
      <c r="D69" s="28"/>
      <c r="E69" s="28"/>
      <c r="F69" s="28"/>
      <c r="G69" s="28"/>
      <c r="H69" s="28"/>
      <c r="I69" s="28"/>
      <c r="J69" s="28"/>
    </row>
    <row r="70" spans="1:10" s="4" customFormat="1" ht="17.25">
      <c r="A70" s="62"/>
      <c r="B70" s="28" t="s">
        <v>48</v>
      </c>
      <c r="C70" s="28"/>
      <c r="D70" s="28"/>
      <c r="E70" s="28"/>
      <c r="F70" s="28"/>
      <c r="G70" s="28"/>
      <c r="H70" s="28"/>
      <c r="I70" s="28"/>
      <c r="J70" s="28"/>
    </row>
    <row r="71" spans="1:10" s="4" customFormat="1" ht="17.25">
      <c r="A71" s="62"/>
      <c r="B71" s="28"/>
      <c r="C71" s="28"/>
      <c r="D71" s="28"/>
      <c r="E71" s="28"/>
      <c r="F71" s="28"/>
      <c r="G71" s="28"/>
      <c r="H71" s="28"/>
      <c r="I71" s="28"/>
      <c r="J71" s="28"/>
    </row>
    <row r="72" spans="1:10" s="4" customFormat="1" ht="17.25">
      <c r="A72" s="62" t="s">
        <v>49</v>
      </c>
      <c r="B72" s="16" t="s">
        <v>50</v>
      </c>
      <c r="C72" s="28"/>
      <c r="D72" s="28"/>
      <c r="E72" s="28"/>
      <c r="F72" s="28"/>
      <c r="G72" s="28"/>
      <c r="H72" s="28"/>
      <c r="I72" s="28"/>
      <c r="J72" s="28"/>
    </row>
    <row r="73" spans="1:10" s="4" customFormat="1" ht="17.25">
      <c r="A73" s="62"/>
      <c r="B73" s="28" t="s">
        <v>255</v>
      </c>
      <c r="C73" s="28"/>
      <c r="D73" s="28"/>
      <c r="E73" s="28"/>
      <c r="F73" s="28"/>
      <c r="G73" s="28"/>
      <c r="H73" s="28"/>
      <c r="I73" s="28"/>
      <c r="J73" s="28"/>
    </row>
    <row r="74" spans="1:10" s="4" customFormat="1" ht="17.25">
      <c r="A74" s="62"/>
      <c r="B74" s="28" t="s">
        <v>256</v>
      </c>
      <c r="C74" s="28"/>
      <c r="D74" s="28"/>
      <c r="E74" s="28"/>
      <c r="F74" s="28"/>
      <c r="G74" s="28"/>
      <c r="H74" s="28"/>
      <c r="I74" s="28"/>
      <c r="J74" s="28"/>
    </row>
    <row r="75" spans="1:10" s="4" customFormat="1" ht="17.25">
      <c r="A75" s="62"/>
      <c r="B75" s="28"/>
      <c r="C75" s="28"/>
      <c r="D75" s="28"/>
      <c r="E75" s="28"/>
      <c r="F75" s="28"/>
      <c r="G75" s="28"/>
      <c r="H75" s="28"/>
      <c r="I75" s="28"/>
      <c r="J75" s="28"/>
    </row>
    <row r="76" spans="1:10" s="4" customFormat="1" ht="17.25">
      <c r="A76" s="62" t="s">
        <v>51</v>
      </c>
      <c r="B76" s="16" t="s">
        <v>52</v>
      </c>
      <c r="C76" s="28"/>
      <c r="D76" s="28"/>
      <c r="E76" s="28"/>
      <c r="F76" s="28"/>
      <c r="G76" s="28"/>
      <c r="H76" s="28"/>
      <c r="I76" s="28"/>
      <c r="J76" s="28"/>
    </row>
    <row r="77" spans="1:10" s="4" customFormat="1" ht="17.25">
      <c r="A77" s="62"/>
      <c r="B77" s="28" t="s">
        <v>53</v>
      </c>
      <c r="C77" s="28"/>
      <c r="D77" s="28"/>
      <c r="E77" s="28"/>
      <c r="F77" s="28"/>
      <c r="G77" s="28"/>
      <c r="H77" s="28"/>
      <c r="I77" s="28"/>
      <c r="J77" s="28"/>
    </row>
    <row r="78" spans="1:10" s="4" customFormat="1" ht="17.25">
      <c r="A78" s="62"/>
      <c r="B78" s="28" t="s">
        <v>267</v>
      </c>
      <c r="C78" s="28"/>
      <c r="D78" s="28"/>
      <c r="E78" s="28"/>
      <c r="F78" s="28"/>
      <c r="G78" s="28"/>
      <c r="H78" s="28"/>
      <c r="I78" s="28"/>
      <c r="J78" s="28"/>
    </row>
    <row r="79" spans="1:10" ht="17.25">
      <c r="A79" s="63"/>
      <c r="B79" s="29"/>
      <c r="C79" s="29"/>
      <c r="D79" s="29"/>
      <c r="E79" s="29"/>
      <c r="F79" s="29"/>
      <c r="G79" s="29"/>
      <c r="H79" s="29"/>
      <c r="I79" s="29"/>
      <c r="J79" s="29"/>
    </row>
    <row r="80" spans="1:10" ht="17.25">
      <c r="A80" s="63"/>
      <c r="C80" s="29"/>
      <c r="D80" s="29"/>
      <c r="E80" s="29"/>
      <c r="F80" s="29"/>
      <c r="G80" s="29"/>
      <c r="H80" s="29"/>
      <c r="I80" s="29"/>
      <c r="J80" s="29"/>
    </row>
    <row r="81" spans="1:10" ht="17.25">
      <c r="A81" s="63"/>
      <c r="C81" s="29"/>
      <c r="D81" s="29"/>
      <c r="E81" s="29"/>
      <c r="F81" s="29"/>
      <c r="G81" s="29"/>
      <c r="H81" s="29"/>
      <c r="I81" s="29"/>
      <c r="J81" s="29"/>
    </row>
    <row r="82" spans="1:10" ht="17.25">
      <c r="A82" s="63"/>
      <c r="B82" s="29"/>
      <c r="C82" s="29"/>
      <c r="D82" s="29"/>
      <c r="E82" s="29"/>
      <c r="F82" s="29"/>
      <c r="G82" s="29"/>
      <c r="H82" s="29"/>
      <c r="I82" s="29"/>
      <c r="J82" s="29"/>
    </row>
    <row r="83" spans="1:10" ht="17.25">
      <c r="A83" s="63"/>
      <c r="B83" s="29"/>
      <c r="C83" s="29"/>
      <c r="D83" s="29"/>
      <c r="E83" s="29"/>
      <c r="F83" s="29"/>
      <c r="G83" s="29"/>
      <c r="H83" s="29"/>
      <c r="I83" s="29"/>
      <c r="J83" s="29"/>
    </row>
    <row r="84" spans="1:10" ht="17.25">
      <c r="A84" s="63"/>
      <c r="B84" s="29"/>
      <c r="C84" s="29"/>
      <c r="D84" s="29"/>
      <c r="E84" s="29"/>
      <c r="F84" s="29"/>
      <c r="G84" s="29"/>
      <c r="H84" s="29"/>
      <c r="I84" s="29"/>
      <c r="J84" s="29"/>
    </row>
    <row r="85" spans="1:10" ht="17.25">
      <c r="A85" s="63"/>
      <c r="B85" s="29"/>
      <c r="C85" s="29"/>
      <c r="D85" s="29"/>
      <c r="E85" s="29"/>
      <c r="F85" s="29"/>
      <c r="G85" s="29"/>
      <c r="H85" s="29"/>
      <c r="I85" s="29"/>
      <c r="J85" s="29"/>
    </row>
    <row r="86" spans="1:10" ht="17.25">
      <c r="A86" s="63"/>
      <c r="B86" s="29"/>
      <c r="C86" s="29"/>
      <c r="D86" s="29"/>
      <c r="E86" s="29"/>
      <c r="F86" s="29"/>
      <c r="G86" s="29"/>
      <c r="H86" s="29"/>
      <c r="I86" s="29"/>
      <c r="J86" s="29"/>
    </row>
    <row r="87" spans="1:10" ht="17.25">
      <c r="A87" s="63"/>
      <c r="B87" s="29"/>
      <c r="C87" s="29"/>
      <c r="D87" s="29"/>
      <c r="E87" s="29"/>
      <c r="F87" s="29"/>
      <c r="G87" s="29"/>
      <c r="H87" s="29"/>
      <c r="I87" s="29"/>
      <c r="J87" s="29"/>
    </row>
    <row r="88" ht="17.25">
      <c r="A88" s="91"/>
    </row>
    <row r="89" ht="17.25">
      <c r="A89" s="91"/>
    </row>
    <row r="90" ht="17.25">
      <c r="A90" s="91"/>
    </row>
    <row r="91" ht="17.25">
      <c r="A91" s="91"/>
    </row>
    <row r="92" ht="17.25">
      <c r="A92" s="91"/>
    </row>
    <row r="93" ht="17.25">
      <c r="A93" s="91"/>
    </row>
    <row r="94" ht="17.25">
      <c r="A94" s="91"/>
    </row>
    <row r="95" ht="17.25">
      <c r="A95" s="91"/>
    </row>
    <row r="96" ht="17.25">
      <c r="A96" s="91"/>
    </row>
    <row r="97" ht="17.25">
      <c r="A97" s="91"/>
    </row>
    <row r="98" ht="17.25">
      <c r="A98" s="91"/>
    </row>
    <row r="99" ht="17.25">
      <c r="A99" s="91"/>
    </row>
    <row r="100" ht="17.25">
      <c r="A100" s="91"/>
    </row>
    <row r="101" ht="17.25">
      <c r="A101" s="91"/>
    </row>
    <row r="102" ht="17.25">
      <c r="A102" s="91"/>
    </row>
    <row r="103" ht="17.25">
      <c r="A103" s="91"/>
    </row>
    <row r="104" ht="17.25">
      <c r="A104" s="91"/>
    </row>
    <row r="105" ht="17.25">
      <c r="A105" s="91"/>
    </row>
    <row r="106" ht="17.25">
      <c r="A106" s="91"/>
    </row>
    <row r="107" ht="17.25">
      <c r="A107" s="91"/>
    </row>
    <row r="108" ht="17.25">
      <c r="A108" s="91"/>
    </row>
    <row r="109" ht="17.25">
      <c r="A109" s="91"/>
    </row>
    <row r="110" ht="17.25">
      <c r="A110" s="91"/>
    </row>
    <row r="111" ht="17.25">
      <c r="A111" s="91"/>
    </row>
    <row r="112" ht="17.25">
      <c r="A112" s="91"/>
    </row>
    <row r="113" ht="17.25">
      <c r="A113" s="91"/>
    </row>
    <row r="114" ht="17.25">
      <c r="A114" s="91"/>
    </row>
    <row r="115" ht="17.25">
      <c r="A115" s="91"/>
    </row>
    <row r="116" ht="17.25">
      <c r="A116" s="91"/>
    </row>
    <row r="117" ht="17.25">
      <c r="A117" s="91"/>
    </row>
    <row r="118" ht="17.25">
      <c r="A118" s="91"/>
    </row>
    <row r="119" ht="17.25">
      <c r="A119" s="91"/>
    </row>
    <row r="120" ht="17.25">
      <c r="A120" s="91"/>
    </row>
    <row r="121" ht="17.25">
      <c r="A121" s="91"/>
    </row>
    <row r="122" ht="17.25">
      <c r="A122" s="91"/>
    </row>
    <row r="123" ht="17.25">
      <c r="A123" s="91"/>
    </row>
    <row r="124" ht="17.25">
      <c r="A124" s="91"/>
    </row>
    <row r="125" ht="17.25">
      <c r="A125" s="91"/>
    </row>
    <row r="126" ht="17.25">
      <c r="A126" s="91"/>
    </row>
    <row r="127" ht="17.25">
      <c r="A127" s="91"/>
    </row>
    <row r="128" ht="17.25">
      <c r="A128" s="91"/>
    </row>
    <row r="129" ht="17.25">
      <c r="A129" s="91"/>
    </row>
    <row r="130" ht="17.25">
      <c r="A130" s="91"/>
    </row>
    <row r="131" ht="17.25">
      <c r="A131" s="91"/>
    </row>
    <row r="132" ht="17.25">
      <c r="A132" s="91"/>
    </row>
    <row r="133" ht="17.25">
      <c r="A133" s="91"/>
    </row>
    <row r="134" ht="17.25">
      <c r="A134" s="91"/>
    </row>
    <row r="135" ht="17.25">
      <c r="A135" s="91"/>
    </row>
    <row r="136" ht="17.25">
      <c r="A136" s="91"/>
    </row>
    <row r="137" ht="17.25">
      <c r="A137" s="91"/>
    </row>
    <row r="138" ht="17.25">
      <c r="A138" s="91"/>
    </row>
    <row r="139" ht="17.25">
      <c r="A139" s="91"/>
    </row>
    <row r="140" ht="17.25">
      <c r="A140" s="91"/>
    </row>
    <row r="141" ht="17.25">
      <c r="A141" s="91"/>
    </row>
    <row r="142" ht="17.25">
      <c r="A142" s="91"/>
    </row>
    <row r="143" ht="17.25">
      <c r="A143" s="91"/>
    </row>
    <row r="144" ht="17.25">
      <c r="A144" s="91"/>
    </row>
    <row r="145" ht="17.25">
      <c r="A145" s="91"/>
    </row>
    <row r="146" ht="17.25">
      <c r="A146" s="91"/>
    </row>
    <row r="147" ht="17.25">
      <c r="A147" s="91"/>
    </row>
    <row r="148" ht="17.25">
      <c r="A148" s="91"/>
    </row>
    <row r="149" ht="17.25">
      <c r="A149" s="91"/>
    </row>
    <row r="150" ht="17.25">
      <c r="A150" s="91"/>
    </row>
    <row r="151" ht="17.25">
      <c r="A151" s="91"/>
    </row>
    <row r="152" ht="17.25">
      <c r="A152" s="91"/>
    </row>
    <row r="153" ht="17.25">
      <c r="A153" s="91"/>
    </row>
    <row r="154" ht="17.25">
      <c r="A154" s="91"/>
    </row>
    <row r="155" ht="17.25">
      <c r="A155" s="91"/>
    </row>
    <row r="156" ht="17.25">
      <c r="A156" s="91"/>
    </row>
    <row r="157" ht="17.25">
      <c r="A157" s="91"/>
    </row>
    <row r="158" ht="17.25">
      <c r="A158" s="91"/>
    </row>
    <row r="159" ht="17.25">
      <c r="A159" s="91"/>
    </row>
    <row r="160" ht="17.25">
      <c r="A160" s="91"/>
    </row>
    <row r="161" ht="17.25">
      <c r="A161" s="91"/>
    </row>
    <row r="162" ht="17.25">
      <c r="A162" s="91"/>
    </row>
    <row r="163" ht="17.25">
      <c r="A163" s="91"/>
    </row>
    <row r="164" ht="17.25">
      <c r="A164" s="91"/>
    </row>
    <row r="165" ht="17.25">
      <c r="A165" s="91"/>
    </row>
    <row r="166" ht="17.25">
      <c r="A166" s="91"/>
    </row>
    <row r="167" ht="17.25">
      <c r="A167" s="91"/>
    </row>
    <row r="168" ht="17.25">
      <c r="A168" s="91"/>
    </row>
    <row r="169" ht="17.25">
      <c r="A169" s="91"/>
    </row>
    <row r="170" ht="17.25">
      <c r="A170" s="91"/>
    </row>
    <row r="171" ht="17.25">
      <c r="A171" s="91"/>
    </row>
    <row r="172" ht="17.25">
      <c r="A172" s="91"/>
    </row>
    <row r="173" ht="17.25">
      <c r="A173" s="91"/>
    </row>
    <row r="174" ht="17.25">
      <c r="A174" s="91"/>
    </row>
    <row r="175" ht="17.25">
      <c r="A175" s="91"/>
    </row>
    <row r="176" ht="17.25">
      <c r="A176" s="91"/>
    </row>
    <row r="177" ht="17.25">
      <c r="A177" s="91"/>
    </row>
    <row r="178" ht="17.25">
      <c r="A178" s="91"/>
    </row>
    <row r="179" ht="17.25">
      <c r="A179" s="91"/>
    </row>
    <row r="180" ht="17.25">
      <c r="A180" s="91"/>
    </row>
    <row r="181" ht="17.25">
      <c r="A181" s="91"/>
    </row>
    <row r="182" ht="17.25">
      <c r="A182" s="91"/>
    </row>
    <row r="183" ht="17.25">
      <c r="A183" s="91"/>
    </row>
    <row r="184" ht="17.25">
      <c r="A184" s="91"/>
    </row>
    <row r="185" ht="17.25">
      <c r="A185" s="91"/>
    </row>
    <row r="186" ht="17.25">
      <c r="A186" s="91"/>
    </row>
    <row r="187" ht="17.25">
      <c r="A187" s="91"/>
    </row>
    <row r="188" ht="17.25">
      <c r="A188" s="91"/>
    </row>
    <row r="189" ht="17.25">
      <c r="A189" s="91"/>
    </row>
    <row r="190" ht="17.25">
      <c r="A190" s="91"/>
    </row>
    <row r="191" ht="17.25">
      <c r="A191" s="91"/>
    </row>
    <row r="192" ht="17.25">
      <c r="A192" s="91"/>
    </row>
    <row r="193" ht="17.25">
      <c r="A193" s="91"/>
    </row>
    <row r="194" ht="17.25">
      <c r="A194" s="91"/>
    </row>
    <row r="195" ht="17.25">
      <c r="A195" s="91"/>
    </row>
    <row r="196" ht="17.25">
      <c r="A196" s="91"/>
    </row>
    <row r="197" ht="17.25">
      <c r="A197" s="91"/>
    </row>
    <row r="198" ht="17.25">
      <c r="A198" s="91"/>
    </row>
    <row r="199" ht="17.25">
      <c r="A199" s="91"/>
    </row>
    <row r="200" ht="17.25">
      <c r="A200" s="91"/>
    </row>
    <row r="201" ht="17.25">
      <c r="A201" s="91"/>
    </row>
    <row r="202" ht="17.25">
      <c r="A202" s="91"/>
    </row>
    <row r="203" ht="17.25">
      <c r="A203" s="91"/>
    </row>
    <row r="204" ht="17.25">
      <c r="A204" s="91"/>
    </row>
    <row r="205" ht="17.25">
      <c r="A205" s="91"/>
    </row>
    <row r="206" ht="17.25">
      <c r="A206" s="91"/>
    </row>
    <row r="207" ht="17.25">
      <c r="A207" s="91"/>
    </row>
    <row r="208" ht="17.25">
      <c r="A208" s="91"/>
    </row>
    <row r="209" ht="17.25">
      <c r="A209" s="91"/>
    </row>
    <row r="210" ht="17.25">
      <c r="A210" s="91"/>
    </row>
    <row r="211" ht="17.25">
      <c r="A211" s="91"/>
    </row>
    <row r="212" ht="17.25">
      <c r="A212" s="91"/>
    </row>
    <row r="213" ht="17.25">
      <c r="A213" s="91"/>
    </row>
    <row r="214" ht="17.25">
      <c r="A214" s="91"/>
    </row>
    <row r="215" ht="17.25">
      <c r="A215" s="91"/>
    </row>
    <row r="216" ht="17.25">
      <c r="A216" s="91"/>
    </row>
    <row r="217" ht="17.25">
      <c r="A217" s="91"/>
    </row>
    <row r="218" ht="17.25">
      <c r="A218" s="91"/>
    </row>
    <row r="219" ht="17.25">
      <c r="A219" s="91"/>
    </row>
    <row r="220" ht="17.25">
      <c r="A220" s="91"/>
    </row>
    <row r="221" ht="17.25">
      <c r="A221" s="91"/>
    </row>
    <row r="222" ht="17.25">
      <c r="A222" s="91"/>
    </row>
    <row r="223" ht="17.25">
      <c r="A223" s="91"/>
    </row>
    <row r="224" ht="17.25">
      <c r="A224" s="91"/>
    </row>
    <row r="225" ht="17.25">
      <c r="A225" s="91"/>
    </row>
    <row r="226" ht="17.25">
      <c r="A226" s="91"/>
    </row>
    <row r="227" ht="17.25">
      <c r="A227" s="91"/>
    </row>
    <row r="228" ht="17.25">
      <c r="A228" s="91"/>
    </row>
    <row r="229" ht="17.25">
      <c r="A229" s="91"/>
    </row>
    <row r="230" ht="17.25">
      <c r="A230" s="91"/>
    </row>
    <row r="231" ht="17.25">
      <c r="A231" s="91"/>
    </row>
    <row r="232" ht="17.25">
      <c r="A232" s="91"/>
    </row>
    <row r="233" ht="17.25">
      <c r="A233" s="91"/>
    </row>
    <row r="234" ht="17.25">
      <c r="A234" s="91"/>
    </row>
    <row r="235" ht="17.25">
      <c r="A235" s="91"/>
    </row>
    <row r="236" ht="17.25">
      <c r="A236" s="91"/>
    </row>
    <row r="237" ht="17.25">
      <c r="A237" s="91"/>
    </row>
    <row r="238" ht="17.25">
      <c r="A238" s="91"/>
    </row>
    <row r="239" ht="17.25">
      <c r="A239" s="91"/>
    </row>
    <row r="240" ht="17.25">
      <c r="A240" s="91"/>
    </row>
    <row r="241" ht="17.25">
      <c r="A241" s="91"/>
    </row>
    <row r="242" ht="17.25">
      <c r="A242" s="91"/>
    </row>
    <row r="243" ht="17.25">
      <c r="A243" s="91"/>
    </row>
    <row r="244" ht="17.25">
      <c r="A244" s="91"/>
    </row>
    <row r="245" ht="17.25">
      <c r="A245" s="91"/>
    </row>
    <row r="246" ht="17.25">
      <c r="A246" s="91"/>
    </row>
    <row r="247" ht="17.25">
      <c r="A247" s="91"/>
    </row>
    <row r="248" ht="17.25">
      <c r="A248" s="91"/>
    </row>
    <row r="249" ht="17.25">
      <c r="A249" s="91"/>
    </row>
    <row r="250" ht="17.25">
      <c r="A250" s="91"/>
    </row>
    <row r="251" ht="17.25">
      <c r="A251" s="91"/>
    </row>
    <row r="252" ht="17.25">
      <c r="A252" s="91"/>
    </row>
    <row r="253" ht="17.25">
      <c r="A253" s="91"/>
    </row>
    <row r="254" ht="17.25">
      <c r="A254" s="91"/>
    </row>
    <row r="255" ht="17.25">
      <c r="A255" s="91"/>
    </row>
    <row r="256" ht="17.25">
      <c r="A256" s="91"/>
    </row>
    <row r="257" ht="17.25">
      <c r="A257" s="91"/>
    </row>
    <row r="258" ht="17.25">
      <c r="A258" s="91"/>
    </row>
    <row r="259" ht="17.25">
      <c r="A259" s="91"/>
    </row>
    <row r="260" ht="17.25">
      <c r="A260" s="91"/>
    </row>
    <row r="261" ht="17.25">
      <c r="A261" s="91"/>
    </row>
    <row r="262" ht="17.25">
      <c r="A262" s="91"/>
    </row>
    <row r="263" ht="17.25">
      <c r="A263" s="91"/>
    </row>
    <row r="264" ht="17.25">
      <c r="A264" s="91"/>
    </row>
    <row r="265" ht="17.25">
      <c r="A265" s="91"/>
    </row>
    <row r="266" ht="17.25">
      <c r="A266" s="91"/>
    </row>
    <row r="267" ht="17.25">
      <c r="A267" s="91"/>
    </row>
    <row r="268" ht="17.25">
      <c r="A268" s="91"/>
    </row>
    <row r="269" ht="17.25">
      <c r="A269" s="91"/>
    </row>
    <row r="270" ht="17.25">
      <c r="A270" s="91"/>
    </row>
    <row r="271" ht="17.25">
      <c r="A271" s="91"/>
    </row>
    <row r="272" ht="17.25">
      <c r="A272" s="91"/>
    </row>
    <row r="273" ht="17.25">
      <c r="A273" s="91"/>
    </row>
    <row r="274" ht="17.25">
      <c r="A274" s="91"/>
    </row>
    <row r="275" ht="17.25">
      <c r="A275" s="91"/>
    </row>
    <row r="276" ht="17.25">
      <c r="A276" s="91"/>
    </row>
    <row r="277" ht="17.25">
      <c r="A277" s="91"/>
    </row>
    <row r="278" ht="17.25">
      <c r="A278" s="91"/>
    </row>
    <row r="279" ht="17.25">
      <c r="A279" s="91"/>
    </row>
    <row r="280" ht="17.25">
      <c r="A280" s="91"/>
    </row>
    <row r="281" ht="17.25">
      <c r="A281" s="91"/>
    </row>
    <row r="282" ht="17.25">
      <c r="A282" s="91"/>
    </row>
    <row r="283" ht="17.25">
      <c r="A283" s="91"/>
    </row>
    <row r="284" ht="17.25">
      <c r="A284" s="91"/>
    </row>
    <row r="285" ht="17.25">
      <c r="A285" s="91"/>
    </row>
    <row r="286" ht="17.25">
      <c r="A286" s="91"/>
    </row>
    <row r="287" ht="17.25">
      <c r="A287" s="91"/>
    </row>
    <row r="288" ht="17.25">
      <c r="A288" s="91"/>
    </row>
    <row r="289" ht="17.25">
      <c r="A289" s="91"/>
    </row>
    <row r="290" ht="17.25">
      <c r="A290" s="91"/>
    </row>
    <row r="291" ht="17.25">
      <c r="A291" s="91"/>
    </row>
    <row r="292" ht="17.25">
      <c r="A292" s="91"/>
    </row>
    <row r="293" ht="17.25">
      <c r="A293" s="91"/>
    </row>
    <row r="294" ht="17.25">
      <c r="A294" s="91"/>
    </row>
    <row r="295" ht="17.25">
      <c r="A295" s="91"/>
    </row>
    <row r="296" ht="17.25">
      <c r="A296" s="91"/>
    </row>
    <row r="297" ht="17.25">
      <c r="A297" s="91"/>
    </row>
    <row r="298" ht="17.25">
      <c r="A298" s="91"/>
    </row>
    <row r="299" ht="17.25">
      <c r="A299" s="91"/>
    </row>
    <row r="300" ht="17.25">
      <c r="A300" s="91"/>
    </row>
    <row r="301" ht="17.25">
      <c r="A301" s="91"/>
    </row>
    <row r="302" ht="17.25">
      <c r="A302" s="91"/>
    </row>
    <row r="303" ht="17.25">
      <c r="A303" s="91"/>
    </row>
    <row r="304" ht="17.25">
      <c r="A304" s="91"/>
    </row>
    <row r="305" ht="17.25">
      <c r="A305" s="91"/>
    </row>
    <row r="306" ht="17.25">
      <c r="A306" s="91"/>
    </row>
    <row r="307" ht="17.25">
      <c r="A307" s="91"/>
    </row>
    <row r="308" ht="17.25">
      <c r="A308" s="91"/>
    </row>
    <row r="309" ht="17.25">
      <c r="A309" s="91"/>
    </row>
    <row r="310" ht="17.25">
      <c r="A310" s="91"/>
    </row>
    <row r="311" ht="17.25">
      <c r="A311" s="91"/>
    </row>
    <row r="312" ht="17.25">
      <c r="A312" s="91"/>
    </row>
    <row r="313" ht="17.25">
      <c r="A313" s="91"/>
    </row>
    <row r="314" ht="17.25">
      <c r="A314" s="91"/>
    </row>
    <row r="315" ht="17.25">
      <c r="A315" s="91"/>
    </row>
    <row r="316" ht="17.25">
      <c r="A316" s="91"/>
    </row>
    <row r="317" ht="17.25">
      <c r="A317" s="91"/>
    </row>
    <row r="318" ht="17.25">
      <c r="A318" s="91"/>
    </row>
    <row r="319" ht="17.25">
      <c r="A319" s="91"/>
    </row>
    <row r="320" ht="17.25">
      <c r="A320" s="91"/>
    </row>
    <row r="321" ht="17.25">
      <c r="A321" s="91"/>
    </row>
    <row r="322" ht="17.25">
      <c r="A322" s="91"/>
    </row>
    <row r="323" ht="17.25">
      <c r="A323" s="91"/>
    </row>
    <row r="324" ht="17.25">
      <c r="A324" s="91"/>
    </row>
    <row r="325" ht="17.25">
      <c r="A325" s="91"/>
    </row>
    <row r="326" ht="17.25">
      <c r="A326" s="91"/>
    </row>
    <row r="327" ht="17.25">
      <c r="A327" s="91"/>
    </row>
    <row r="328" ht="17.25">
      <c r="A328" s="91"/>
    </row>
    <row r="329" ht="17.25">
      <c r="A329" s="91"/>
    </row>
    <row r="330" ht="17.25">
      <c r="A330" s="91"/>
    </row>
    <row r="331" ht="17.25">
      <c r="A331" s="91"/>
    </row>
    <row r="332" ht="17.25">
      <c r="A332" s="91"/>
    </row>
    <row r="333" ht="17.25">
      <c r="A333" s="91"/>
    </row>
    <row r="334" ht="17.25">
      <c r="A334" s="91"/>
    </row>
    <row r="335" ht="17.25">
      <c r="A335" s="91"/>
    </row>
    <row r="336" ht="17.25">
      <c r="A336" s="91"/>
    </row>
    <row r="337" ht="17.25">
      <c r="A337" s="91"/>
    </row>
    <row r="338" ht="17.25">
      <c r="A338" s="91"/>
    </row>
    <row r="339" ht="17.25">
      <c r="A339" s="91"/>
    </row>
    <row r="340" ht="17.25">
      <c r="A340" s="91"/>
    </row>
    <row r="341" ht="17.25">
      <c r="A341" s="91"/>
    </row>
    <row r="342" ht="17.25">
      <c r="A342" s="91"/>
    </row>
    <row r="343" ht="17.25">
      <c r="A343" s="91"/>
    </row>
    <row r="344" ht="17.25">
      <c r="A344" s="91"/>
    </row>
    <row r="345" ht="17.25">
      <c r="A345" s="91"/>
    </row>
    <row r="346" ht="17.25">
      <c r="A346" s="91"/>
    </row>
    <row r="347" ht="17.25">
      <c r="A347" s="91"/>
    </row>
    <row r="348" ht="17.25">
      <c r="A348" s="91"/>
    </row>
    <row r="349" ht="17.25">
      <c r="A349" s="91"/>
    </row>
    <row r="350" ht="17.25">
      <c r="A350" s="91"/>
    </row>
    <row r="351" ht="17.25">
      <c r="A351" s="91"/>
    </row>
    <row r="352" ht="17.25">
      <c r="A352" s="91"/>
    </row>
    <row r="353" ht="17.25">
      <c r="A353" s="91"/>
    </row>
    <row r="354" ht="17.25">
      <c r="A354" s="91"/>
    </row>
    <row r="355" ht="17.25">
      <c r="A355" s="91"/>
    </row>
    <row r="356" ht="17.25">
      <c r="A356" s="91"/>
    </row>
    <row r="357" ht="17.25">
      <c r="A357" s="91"/>
    </row>
    <row r="358" ht="17.25">
      <c r="A358" s="91"/>
    </row>
    <row r="359" ht="17.25">
      <c r="A359" s="91"/>
    </row>
    <row r="360" ht="17.25">
      <c r="A360" s="91"/>
    </row>
    <row r="361" ht="17.25">
      <c r="A361" s="91"/>
    </row>
    <row r="362" ht="17.25">
      <c r="A362" s="91"/>
    </row>
    <row r="363" ht="17.25">
      <c r="A363" s="91"/>
    </row>
    <row r="364" ht="17.25">
      <c r="A364" s="91"/>
    </row>
    <row r="365" ht="17.25">
      <c r="A365" s="91"/>
    </row>
    <row r="366" ht="17.25">
      <c r="A366" s="91"/>
    </row>
    <row r="367" ht="17.25">
      <c r="A367" s="91"/>
    </row>
    <row r="368" ht="17.25">
      <c r="A368" s="91"/>
    </row>
    <row r="369" ht="17.25">
      <c r="A369" s="91"/>
    </row>
    <row r="370" ht="17.25">
      <c r="A370" s="91"/>
    </row>
    <row r="371" ht="17.25">
      <c r="A371" s="91"/>
    </row>
    <row r="372" ht="17.25">
      <c r="A372" s="91"/>
    </row>
    <row r="373" ht="17.25">
      <c r="A373" s="91"/>
    </row>
    <row r="374" ht="17.25">
      <c r="A374" s="91"/>
    </row>
    <row r="375" ht="17.25">
      <c r="A375" s="91"/>
    </row>
    <row r="376" ht="17.25">
      <c r="A376" s="91"/>
    </row>
    <row r="377" ht="17.25">
      <c r="A377" s="91"/>
    </row>
    <row r="378" ht="17.25">
      <c r="A378" s="91"/>
    </row>
    <row r="379" ht="17.25">
      <c r="A379" s="91"/>
    </row>
    <row r="380" ht="17.25">
      <c r="A380" s="91"/>
    </row>
    <row r="381" ht="17.25">
      <c r="A381" s="91"/>
    </row>
    <row r="382" ht="17.25">
      <c r="A382" s="91"/>
    </row>
    <row r="383" ht="17.25">
      <c r="A383" s="91"/>
    </row>
    <row r="384" ht="17.25">
      <c r="A384" s="91"/>
    </row>
    <row r="385" ht="17.25">
      <c r="A385" s="91"/>
    </row>
    <row r="386" ht="17.25">
      <c r="A386" s="91"/>
    </row>
    <row r="387" ht="17.25">
      <c r="A387" s="91"/>
    </row>
    <row r="388" ht="17.25">
      <c r="A388" s="91"/>
    </row>
    <row r="389" ht="17.25">
      <c r="A389" s="91"/>
    </row>
    <row r="390" ht="17.25">
      <c r="A390" s="91"/>
    </row>
    <row r="391" ht="17.25">
      <c r="A391" s="91"/>
    </row>
    <row r="392" ht="17.25">
      <c r="A392" s="91"/>
    </row>
    <row r="393" ht="17.25">
      <c r="A393" s="91"/>
    </row>
    <row r="394" ht="17.25">
      <c r="A394" s="91"/>
    </row>
    <row r="395" ht="17.25">
      <c r="A395" s="91"/>
    </row>
    <row r="396" ht="17.25">
      <c r="A396" s="91"/>
    </row>
    <row r="397" ht="17.25">
      <c r="A397" s="91"/>
    </row>
    <row r="398" ht="17.25">
      <c r="A398" s="91"/>
    </row>
    <row r="399" ht="17.25">
      <c r="A399" s="91"/>
    </row>
    <row r="400" ht="17.25">
      <c r="A400" s="91"/>
    </row>
    <row r="401" ht="17.25">
      <c r="A401" s="91"/>
    </row>
    <row r="402" ht="17.25">
      <c r="A402" s="91"/>
    </row>
    <row r="403" ht="17.25">
      <c r="A403" s="91"/>
    </row>
    <row r="404" ht="17.25">
      <c r="A404" s="91"/>
    </row>
    <row r="405" ht="17.25">
      <c r="A405" s="91"/>
    </row>
    <row r="406" ht="17.25">
      <c r="A406" s="91"/>
    </row>
    <row r="407" ht="17.25">
      <c r="A407" s="91"/>
    </row>
    <row r="408" ht="17.25">
      <c r="A408" s="91"/>
    </row>
    <row r="409" ht="17.25">
      <c r="A409" s="91"/>
    </row>
    <row r="410" ht="17.25">
      <c r="A410" s="91"/>
    </row>
    <row r="411" ht="17.25">
      <c r="A411" s="91"/>
    </row>
    <row r="412" ht="17.25">
      <c r="A412" s="91"/>
    </row>
    <row r="413" ht="17.25">
      <c r="A413" s="91"/>
    </row>
    <row r="414" ht="17.25">
      <c r="A414" s="91"/>
    </row>
    <row r="415" ht="17.25">
      <c r="A415" s="91"/>
    </row>
    <row r="416" ht="17.25">
      <c r="A416" s="91"/>
    </row>
    <row r="417" ht="17.25">
      <c r="A417" s="91"/>
    </row>
    <row r="418" ht="17.25">
      <c r="A418" s="91"/>
    </row>
    <row r="419" ht="17.25">
      <c r="A419" s="91"/>
    </row>
    <row r="420" ht="17.25">
      <c r="A420" s="91"/>
    </row>
    <row r="421" ht="17.25">
      <c r="A421" s="91"/>
    </row>
    <row r="422" ht="17.25">
      <c r="A422" s="91"/>
    </row>
    <row r="423" ht="17.25">
      <c r="A423" s="91"/>
    </row>
    <row r="424" ht="17.25">
      <c r="A424" s="91"/>
    </row>
    <row r="425" ht="17.25">
      <c r="A425" s="91"/>
    </row>
    <row r="426" ht="17.25">
      <c r="A426" s="91"/>
    </row>
    <row r="427" ht="17.25">
      <c r="A427" s="91"/>
    </row>
    <row r="428" ht="17.25">
      <c r="A428" s="91"/>
    </row>
    <row r="429" ht="17.25">
      <c r="A429" s="91"/>
    </row>
    <row r="430" ht="17.25">
      <c r="A430" s="91"/>
    </row>
    <row r="431" ht="17.25">
      <c r="A431" s="91"/>
    </row>
    <row r="432" ht="17.25">
      <c r="A432" s="91"/>
    </row>
    <row r="433" ht="17.25">
      <c r="A433" s="91"/>
    </row>
    <row r="434" ht="17.25">
      <c r="A434" s="91"/>
    </row>
    <row r="435" ht="17.25">
      <c r="A435" s="91"/>
    </row>
    <row r="436" ht="17.25">
      <c r="A436" s="91"/>
    </row>
    <row r="437" ht="17.25">
      <c r="A437" s="91"/>
    </row>
    <row r="438" ht="17.25">
      <c r="A438" s="91"/>
    </row>
    <row r="439" ht="17.25">
      <c r="A439" s="91"/>
    </row>
    <row r="440" ht="17.25">
      <c r="A440" s="91"/>
    </row>
    <row r="441" ht="17.25">
      <c r="A441" s="91"/>
    </row>
    <row r="442" ht="17.25">
      <c r="A442" s="91"/>
    </row>
    <row r="443" ht="17.25">
      <c r="A443" s="91"/>
    </row>
    <row r="444" ht="17.25">
      <c r="A444" s="91"/>
    </row>
    <row r="445" ht="17.25">
      <c r="A445" s="91"/>
    </row>
    <row r="446" ht="17.25">
      <c r="A446" s="91"/>
    </row>
    <row r="447" ht="17.25">
      <c r="A447" s="91"/>
    </row>
    <row r="448" ht="17.25">
      <c r="A448" s="91"/>
    </row>
    <row r="449" ht="17.25">
      <c r="A449" s="91"/>
    </row>
    <row r="450" ht="17.25">
      <c r="A450" s="91"/>
    </row>
    <row r="451" ht="17.25">
      <c r="A451" s="91"/>
    </row>
    <row r="452" ht="17.25">
      <c r="A452" s="91"/>
    </row>
    <row r="453" ht="17.25">
      <c r="A453" s="91"/>
    </row>
    <row r="454" ht="17.25">
      <c r="A454" s="91"/>
    </row>
    <row r="455" ht="17.25">
      <c r="A455" s="91"/>
    </row>
    <row r="456" ht="17.25">
      <c r="A456" s="91"/>
    </row>
    <row r="457" ht="17.25">
      <c r="A457" s="91"/>
    </row>
    <row r="458" ht="17.25">
      <c r="A458" s="91"/>
    </row>
    <row r="459" ht="17.25">
      <c r="A459" s="91"/>
    </row>
    <row r="460" ht="17.25">
      <c r="A460" s="91"/>
    </row>
    <row r="461" ht="17.25">
      <c r="A461" s="91"/>
    </row>
    <row r="462" ht="17.25">
      <c r="A462" s="91"/>
    </row>
    <row r="463" ht="17.25">
      <c r="A463" s="91"/>
    </row>
    <row r="464" ht="17.25">
      <c r="A464" s="91"/>
    </row>
    <row r="465" ht="17.25">
      <c r="A465" s="91"/>
    </row>
    <row r="466" ht="17.25">
      <c r="A466" s="91"/>
    </row>
    <row r="467" ht="17.25">
      <c r="A467" s="91"/>
    </row>
    <row r="468" ht="17.25">
      <c r="A468" s="91"/>
    </row>
    <row r="469" ht="17.25">
      <c r="A469" s="91"/>
    </row>
    <row r="470" ht="17.25">
      <c r="A470" s="91"/>
    </row>
    <row r="471" ht="17.25">
      <c r="A471" s="91"/>
    </row>
    <row r="472" ht="17.25">
      <c r="A472" s="91"/>
    </row>
    <row r="473" ht="17.25">
      <c r="A473" s="91"/>
    </row>
    <row r="474" ht="17.25">
      <c r="A474" s="91"/>
    </row>
    <row r="475" ht="17.25">
      <c r="A475" s="91"/>
    </row>
    <row r="476" ht="17.25">
      <c r="A476" s="91"/>
    </row>
    <row r="477" ht="17.25">
      <c r="A477" s="91"/>
    </row>
    <row r="478" ht="17.25">
      <c r="A478" s="91"/>
    </row>
    <row r="479" ht="17.25">
      <c r="A479" s="91"/>
    </row>
    <row r="480" ht="17.25">
      <c r="A480" s="91"/>
    </row>
    <row r="481" ht="17.25">
      <c r="A481" s="91"/>
    </row>
    <row r="482" ht="17.25">
      <c r="A482" s="91"/>
    </row>
    <row r="483" ht="17.25">
      <c r="A483" s="91"/>
    </row>
    <row r="484" ht="17.25">
      <c r="A484" s="91"/>
    </row>
    <row r="485" ht="17.25">
      <c r="A485" s="91"/>
    </row>
    <row r="486" ht="17.25">
      <c r="A486" s="91"/>
    </row>
    <row r="487" ht="17.25">
      <c r="A487" s="91"/>
    </row>
    <row r="488" ht="17.25">
      <c r="A488" s="91"/>
    </row>
    <row r="489" ht="17.25">
      <c r="A489" s="91"/>
    </row>
    <row r="490" ht="17.25">
      <c r="A490" s="91"/>
    </row>
    <row r="491" ht="17.25">
      <c r="A491" s="91"/>
    </row>
    <row r="492" ht="17.25">
      <c r="A492" s="91"/>
    </row>
    <row r="493" ht="17.25">
      <c r="A493" s="91"/>
    </row>
    <row r="494" ht="17.25">
      <c r="A494" s="91"/>
    </row>
    <row r="495" ht="17.25">
      <c r="A495" s="91"/>
    </row>
    <row r="496" ht="17.25">
      <c r="A496" s="91"/>
    </row>
    <row r="497" ht="17.25">
      <c r="A497" s="91"/>
    </row>
    <row r="498" ht="17.25">
      <c r="A498" s="91"/>
    </row>
    <row r="499" ht="17.25">
      <c r="A499" s="91"/>
    </row>
    <row r="500" ht="17.25">
      <c r="A500" s="91"/>
    </row>
    <row r="501" ht="17.25">
      <c r="A501" s="91"/>
    </row>
    <row r="502" ht="17.25">
      <c r="A502" s="91"/>
    </row>
    <row r="503" ht="17.25">
      <c r="A503" s="91"/>
    </row>
    <row r="504" ht="17.25">
      <c r="A504" s="91"/>
    </row>
    <row r="505" ht="17.25">
      <c r="A505" s="91"/>
    </row>
    <row r="506" ht="17.25">
      <c r="A506" s="91"/>
    </row>
    <row r="507" ht="17.25">
      <c r="A507" s="91"/>
    </row>
    <row r="508" ht="17.25">
      <c r="A508" s="91"/>
    </row>
    <row r="509" ht="17.25">
      <c r="A509" s="91"/>
    </row>
    <row r="510" ht="17.25">
      <c r="A510" s="91"/>
    </row>
    <row r="511" ht="17.25">
      <c r="A511" s="91"/>
    </row>
    <row r="512" ht="17.25">
      <c r="A512" s="91"/>
    </row>
    <row r="513" ht="17.25">
      <c r="A513" s="91"/>
    </row>
    <row r="514" ht="17.25">
      <c r="A514" s="91"/>
    </row>
    <row r="515" ht="17.25">
      <c r="A515" s="91"/>
    </row>
    <row r="516" ht="17.25">
      <c r="A516" s="91"/>
    </row>
    <row r="517" ht="17.25">
      <c r="A517" s="91"/>
    </row>
    <row r="518" ht="17.25">
      <c r="A518" s="91"/>
    </row>
    <row r="519" ht="17.25">
      <c r="A519" s="91"/>
    </row>
    <row r="520" ht="17.25">
      <c r="A520" s="91"/>
    </row>
    <row r="521" ht="17.25">
      <c r="A521" s="91"/>
    </row>
    <row r="522" ht="17.25">
      <c r="A522" s="91"/>
    </row>
    <row r="523" ht="17.25">
      <c r="A523" s="91"/>
    </row>
    <row r="524" ht="17.25">
      <c r="A524" s="91"/>
    </row>
    <row r="525" ht="17.25">
      <c r="A525" s="91"/>
    </row>
    <row r="526" ht="17.25">
      <c r="A526" s="91"/>
    </row>
    <row r="527" ht="17.25">
      <c r="A527" s="91"/>
    </row>
    <row r="528" ht="17.25">
      <c r="A528" s="91"/>
    </row>
    <row r="529" ht="17.25">
      <c r="A529" s="91"/>
    </row>
    <row r="530" ht="17.25">
      <c r="A530" s="91"/>
    </row>
    <row r="531" ht="17.25">
      <c r="A531" s="91"/>
    </row>
    <row r="532" ht="17.25">
      <c r="A532" s="91"/>
    </row>
    <row r="533" ht="17.25">
      <c r="A533" s="91"/>
    </row>
    <row r="534" ht="17.25">
      <c r="A534" s="91"/>
    </row>
    <row r="535" ht="17.25">
      <c r="A535" s="91"/>
    </row>
    <row r="536" ht="17.25">
      <c r="A536" s="91"/>
    </row>
    <row r="537" ht="17.25">
      <c r="A537" s="91"/>
    </row>
    <row r="538" ht="17.25">
      <c r="A538" s="91"/>
    </row>
    <row r="539" ht="17.25">
      <c r="A539" s="91"/>
    </row>
    <row r="540" ht="17.25">
      <c r="A540" s="91"/>
    </row>
    <row r="541" ht="17.25">
      <c r="A541" s="91"/>
    </row>
    <row r="542" ht="17.25">
      <c r="A542" s="91"/>
    </row>
    <row r="543" ht="17.25">
      <c r="A543" s="91"/>
    </row>
    <row r="544" ht="17.25">
      <c r="A544" s="91"/>
    </row>
    <row r="545" ht="17.25">
      <c r="A545" s="91"/>
    </row>
    <row r="546" ht="17.25">
      <c r="A546" s="91"/>
    </row>
    <row r="547" ht="17.25">
      <c r="A547" s="91"/>
    </row>
    <row r="548" ht="17.25">
      <c r="A548" s="91"/>
    </row>
    <row r="549" ht="17.25">
      <c r="A549" s="91"/>
    </row>
    <row r="550" ht="17.25">
      <c r="A550" s="91"/>
    </row>
    <row r="551" ht="17.25">
      <c r="A551" s="91"/>
    </row>
    <row r="552" ht="17.25">
      <c r="A552" s="91"/>
    </row>
    <row r="553" ht="17.25">
      <c r="A553" s="91"/>
    </row>
    <row r="554" ht="17.25">
      <c r="A554" s="91"/>
    </row>
    <row r="555" ht="17.25">
      <c r="A555" s="91"/>
    </row>
    <row r="556" ht="17.25">
      <c r="A556" s="91"/>
    </row>
    <row r="557" ht="17.25">
      <c r="A557" s="91"/>
    </row>
    <row r="558" ht="17.25">
      <c r="A558" s="91"/>
    </row>
    <row r="559" ht="17.25">
      <c r="A559" s="91"/>
    </row>
    <row r="560" ht="17.25">
      <c r="A560" s="91"/>
    </row>
    <row r="561" ht="17.25">
      <c r="A561" s="91"/>
    </row>
    <row r="562" ht="17.25">
      <c r="A562" s="91"/>
    </row>
    <row r="563" ht="17.25">
      <c r="A563" s="91"/>
    </row>
    <row r="564" ht="17.25">
      <c r="A564" s="91"/>
    </row>
    <row r="565" ht="17.25">
      <c r="A565" s="91"/>
    </row>
    <row r="566" ht="17.25">
      <c r="A566" s="91"/>
    </row>
    <row r="567" ht="17.25">
      <c r="A567" s="91"/>
    </row>
    <row r="568" ht="17.25">
      <c r="A568" s="91"/>
    </row>
    <row r="569" ht="17.25">
      <c r="A569" s="91"/>
    </row>
    <row r="570" ht="17.25">
      <c r="A570" s="91"/>
    </row>
    <row r="571" ht="17.25">
      <c r="A571" s="91"/>
    </row>
    <row r="572" ht="17.25">
      <c r="A572" s="91"/>
    </row>
    <row r="573" ht="17.25">
      <c r="A573" s="91"/>
    </row>
    <row r="574" ht="17.25">
      <c r="A574" s="91"/>
    </row>
    <row r="575" ht="17.25">
      <c r="A575" s="91"/>
    </row>
    <row r="576" ht="17.25">
      <c r="A576" s="91"/>
    </row>
    <row r="577" ht="17.25">
      <c r="A577" s="91"/>
    </row>
    <row r="578" ht="17.25">
      <c r="A578" s="91"/>
    </row>
    <row r="579" ht="17.25">
      <c r="A579" s="91"/>
    </row>
    <row r="580" ht="17.25">
      <c r="A580" s="91"/>
    </row>
    <row r="581" ht="17.25">
      <c r="A581" s="91"/>
    </row>
    <row r="582" ht="17.25">
      <c r="A582" s="91"/>
    </row>
    <row r="583" ht="17.25">
      <c r="A583" s="91"/>
    </row>
    <row r="584" ht="17.25">
      <c r="A584" s="91"/>
    </row>
    <row r="585" ht="17.25">
      <c r="A585" s="91"/>
    </row>
    <row r="586" ht="17.25">
      <c r="A586" s="91"/>
    </row>
    <row r="587" ht="17.25">
      <c r="A587" s="91"/>
    </row>
    <row r="588" ht="17.25">
      <c r="A588" s="91"/>
    </row>
    <row r="589" ht="17.25">
      <c r="A589" s="91"/>
    </row>
    <row r="590" ht="17.25">
      <c r="A590" s="91"/>
    </row>
    <row r="591" ht="17.25">
      <c r="A591" s="91"/>
    </row>
    <row r="592" ht="17.25">
      <c r="A592" s="91"/>
    </row>
    <row r="593" ht="17.25">
      <c r="A593" s="91"/>
    </row>
    <row r="594" ht="17.25">
      <c r="A594" s="91"/>
    </row>
    <row r="595" ht="17.25">
      <c r="A595" s="91"/>
    </row>
    <row r="596" ht="17.25">
      <c r="A596" s="91"/>
    </row>
    <row r="597" ht="17.25">
      <c r="A597" s="91"/>
    </row>
    <row r="598" ht="17.25">
      <c r="A598" s="91"/>
    </row>
    <row r="599" ht="17.25">
      <c r="A599" s="91"/>
    </row>
    <row r="600" ht="17.25">
      <c r="A600" s="91"/>
    </row>
    <row r="601" ht="17.25">
      <c r="A601" s="91"/>
    </row>
    <row r="602" ht="17.25">
      <c r="A602" s="91"/>
    </row>
    <row r="603" ht="17.25">
      <c r="A603" s="91"/>
    </row>
    <row r="604" ht="17.25">
      <c r="A604" s="91"/>
    </row>
    <row r="605" ht="17.25">
      <c r="A605" s="91"/>
    </row>
    <row r="606" ht="17.25">
      <c r="A606" s="91"/>
    </row>
    <row r="607" ht="17.25">
      <c r="A607" s="91"/>
    </row>
    <row r="608" ht="17.25">
      <c r="A608" s="91"/>
    </row>
    <row r="609" ht="17.25">
      <c r="A609" s="91"/>
    </row>
    <row r="610" ht="17.25">
      <c r="A610" s="91"/>
    </row>
    <row r="611" ht="17.25">
      <c r="A611" s="91"/>
    </row>
    <row r="612" ht="17.25">
      <c r="A612" s="91"/>
    </row>
    <row r="613" ht="17.25">
      <c r="A613" s="91"/>
    </row>
    <row r="614" ht="17.25">
      <c r="A614" s="91"/>
    </row>
    <row r="615" ht="17.25">
      <c r="A615" s="91"/>
    </row>
    <row r="616" ht="17.25">
      <c r="A616" s="91"/>
    </row>
    <row r="617" ht="17.25">
      <c r="A617" s="91"/>
    </row>
    <row r="618" ht="17.25">
      <c r="A618" s="91"/>
    </row>
    <row r="619" ht="17.25">
      <c r="A619" s="91"/>
    </row>
    <row r="620" ht="17.25">
      <c r="A620" s="91"/>
    </row>
    <row r="621" ht="17.25">
      <c r="A621" s="91"/>
    </row>
    <row r="622" ht="17.25">
      <c r="A622" s="91"/>
    </row>
    <row r="623" ht="17.25">
      <c r="A623" s="91"/>
    </row>
    <row r="624" ht="17.25">
      <c r="A624" s="91"/>
    </row>
    <row r="625" ht="17.25">
      <c r="A625" s="91"/>
    </row>
    <row r="626" ht="17.25">
      <c r="A626" s="91"/>
    </row>
    <row r="627" ht="17.25">
      <c r="A627" s="91"/>
    </row>
    <row r="628" ht="17.25">
      <c r="A628" s="91"/>
    </row>
    <row r="629" ht="17.25">
      <c r="A629" s="91"/>
    </row>
    <row r="630" ht="17.25">
      <c r="A630" s="91"/>
    </row>
    <row r="631" ht="17.25">
      <c r="A631" s="91"/>
    </row>
    <row r="632" ht="17.25">
      <c r="A632" s="91"/>
    </row>
    <row r="633" ht="17.25">
      <c r="A633" s="91"/>
    </row>
    <row r="634" ht="17.25">
      <c r="A634" s="91"/>
    </row>
    <row r="635" ht="17.25">
      <c r="A635" s="91"/>
    </row>
    <row r="636" ht="17.25">
      <c r="A636" s="91"/>
    </row>
    <row r="637" ht="17.25">
      <c r="A637" s="91"/>
    </row>
    <row r="638" ht="17.25">
      <c r="A638" s="91"/>
    </row>
    <row r="639" ht="17.25">
      <c r="A639" s="91"/>
    </row>
    <row r="640" ht="17.25">
      <c r="A640" s="91"/>
    </row>
    <row r="641" ht="17.25">
      <c r="A641" s="91"/>
    </row>
    <row r="642" ht="17.25">
      <c r="A642" s="91"/>
    </row>
    <row r="643" ht="17.25">
      <c r="A643" s="91"/>
    </row>
    <row r="644" ht="17.25">
      <c r="A644" s="91"/>
    </row>
    <row r="645" ht="17.25">
      <c r="A645" s="91"/>
    </row>
    <row r="646" ht="17.25">
      <c r="A646" s="91"/>
    </row>
    <row r="647" ht="17.25">
      <c r="A647" s="91"/>
    </row>
    <row r="648" ht="17.25">
      <c r="A648" s="91"/>
    </row>
    <row r="649" ht="17.25">
      <c r="A649" s="91"/>
    </row>
    <row r="650" ht="17.25">
      <c r="A650" s="91"/>
    </row>
    <row r="651" ht="17.25">
      <c r="A651" s="91"/>
    </row>
    <row r="652" ht="17.25">
      <c r="A652" s="91"/>
    </row>
    <row r="653" ht="17.25">
      <c r="A653" s="91"/>
    </row>
    <row r="654" ht="17.25">
      <c r="A654" s="91"/>
    </row>
    <row r="655" ht="17.25">
      <c r="A655" s="91"/>
    </row>
    <row r="656" ht="17.25">
      <c r="A656" s="91"/>
    </row>
    <row r="657" ht="17.25">
      <c r="A657" s="91"/>
    </row>
    <row r="658" ht="17.25">
      <c r="A658" s="91"/>
    </row>
    <row r="659" ht="17.25">
      <c r="A659" s="91"/>
    </row>
    <row r="660" ht="17.25">
      <c r="A660" s="91"/>
    </row>
    <row r="661" ht="17.25">
      <c r="A661" s="91"/>
    </row>
    <row r="662" ht="17.25">
      <c r="A662" s="91"/>
    </row>
    <row r="663" ht="17.25">
      <c r="A663" s="91"/>
    </row>
    <row r="664" ht="17.25">
      <c r="A664" s="91"/>
    </row>
    <row r="665" ht="17.25">
      <c r="A665" s="91"/>
    </row>
    <row r="666" ht="17.25">
      <c r="A666" s="91"/>
    </row>
    <row r="667" ht="17.25">
      <c r="A667" s="91"/>
    </row>
    <row r="668" ht="17.25">
      <c r="A668" s="91"/>
    </row>
    <row r="669" ht="17.25">
      <c r="A669" s="91"/>
    </row>
    <row r="670" ht="17.25">
      <c r="A670" s="91"/>
    </row>
    <row r="671" ht="17.25">
      <c r="A671" s="91"/>
    </row>
    <row r="672" ht="17.25">
      <c r="A672" s="91"/>
    </row>
    <row r="673" ht="17.25">
      <c r="A673" s="91"/>
    </row>
    <row r="674" ht="17.25">
      <c r="A674" s="91"/>
    </row>
    <row r="675" ht="17.25">
      <c r="A675" s="91"/>
    </row>
    <row r="676" ht="17.25">
      <c r="A676" s="91"/>
    </row>
    <row r="677" ht="17.25">
      <c r="A677" s="91"/>
    </row>
    <row r="678" ht="17.25">
      <c r="A678" s="91"/>
    </row>
    <row r="679" ht="17.25">
      <c r="A679" s="91"/>
    </row>
    <row r="680" ht="17.25">
      <c r="A680" s="91"/>
    </row>
    <row r="681" ht="17.25">
      <c r="A681" s="91"/>
    </row>
    <row r="682" ht="17.25">
      <c r="A682" s="91"/>
    </row>
    <row r="683" ht="17.25">
      <c r="A683" s="91"/>
    </row>
    <row r="684" ht="17.25">
      <c r="A684" s="91"/>
    </row>
    <row r="685" ht="17.25">
      <c r="A685" s="91"/>
    </row>
    <row r="686" ht="17.25">
      <c r="A686" s="91"/>
    </row>
    <row r="687" ht="17.25">
      <c r="A687" s="91"/>
    </row>
    <row r="688" ht="17.25">
      <c r="A688" s="91"/>
    </row>
    <row r="689" ht="17.25">
      <c r="A689" s="91"/>
    </row>
    <row r="690" ht="17.25">
      <c r="A690" s="91"/>
    </row>
    <row r="691" ht="17.25">
      <c r="A691" s="91"/>
    </row>
    <row r="692" ht="17.25">
      <c r="A692" s="91"/>
    </row>
    <row r="693" ht="17.25">
      <c r="A693" s="91"/>
    </row>
    <row r="694" ht="17.25">
      <c r="A694" s="91"/>
    </row>
    <row r="695" ht="17.25">
      <c r="A695" s="91"/>
    </row>
    <row r="696" ht="17.25">
      <c r="A696" s="91"/>
    </row>
    <row r="697" ht="17.25">
      <c r="A697" s="91"/>
    </row>
    <row r="698" ht="17.25">
      <c r="A698" s="91"/>
    </row>
    <row r="699" ht="17.25">
      <c r="A699" s="91"/>
    </row>
    <row r="700" ht="17.25">
      <c r="A700" s="91"/>
    </row>
    <row r="701" ht="17.25">
      <c r="A701" s="91"/>
    </row>
    <row r="702" ht="17.25">
      <c r="A702" s="91"/>
    </row>
    <row r="703" ht="17.25">
      <c r="A703" s="91"/>
    </row>
    <row r="704" ht="17.25">
      <c r="A704" s="91"/>
    </row>
    <row r="705" ht="17.25">
      <c r="A705" s="91"/>
    </row>
    <row r="706" ht="17.25">
      <c r="A706" s="91"/>
    </row>
    <row r="707" ht="17.25">
      <c r="A707" s="91"/>
    </row>
    <row r="708" ht="17.25">
      <c r="A708" s="91"/>
    </row>
    <row r="709" ht="17.25">
      <c r="A709" s="91"/>
    </row>
    <row r="710" ht="17.25">
      <c r="A710" s="91"/>
    </row>
    <row r="711" ht="17.25">
      <c r="A711" s="91"/>
    </row>
    <row r="712" ht="17.25">
      <c r="A712" s="91"/>
    </row>
    <row r="713" ht="17.25">
      <c r="A713" s="91"/>
    </row>
    <row r="714" ht="17.25">
      <c r="A714" s="91"/>
    </row>
    <row r="715" ht="17.25">
      <c r="A715" s="91"/>
    </row>
    <row r="716" ht="17.25">
      <c r="A716" s="91"/>
    </row>
    <row r="717" ht="17.25">
      <c r="A717" s="91"/>
    </row>
    <row r="718" ht="17.25">
      <c r="A718" s="91"/>
    </row>
    <row r="719" ht="17.25">
      <c r="A719" s="91"/>
    </row>
    <row r="720" ht="17.25">
      <c r="A720" s="91"/>
    </row>
    <row r="721" ht="17.25">
      <c r="A721" s="91"/>
    </row>
    <row r="722" ht="17.25">
      <c r="A722" s="91"/>
    </row>
    <row r="723" ht="17.25">
      <c r="A723" s="91"/>
    </row>
    <row r="724" ht="17.25">
      <c r="A724" s="91"/>
    </row>
    <row r="725" ht="17.25">
      <c r="A725" s="91"/>
    </row>
    <row r="726" ht="17.25">
      <c r="A726" s="91"/>
    </row>
    <row r="727" ht="17.25">
      <c r="A727" s="91"/>
    </row>
    <row r="728" ht="17.25">
      <c r="A728" s="91"/>
    </row>
    <row r="729" ht="17.25">
      <c r="A729" s="91"/>
    </row>
    <row r="730" ht="17.25">
      <c r="A730" s="91"/>
    </row>
    <row r="731" ht="17.25">
      <c r="A731" s="91"/>
    </row>
    <row r="732" ht="17.25">
      <c r="A732" s="91"/>
    </row>
    <row r="733" ht="17.25">
      <c r="A733" s="91"/>
    </row>
    <row r="734" ht="17.25">
      <c r="A734" s="91"/>
    </row>
    <row r="735" ht="17.25">
      <c r="A735" s="91"/>
    </row>
    <row r="736" ht="17.25">
      <c r="A736" s="91"/>
    </row>
    <row r="737" ht="17.25">
      <c r="A737" s="91"/>
    </row>
    <row r="738" ht="17.25">
      <c r="A738" s="91"/>
    </row>
    <row r="739" ht="17.25">
      <c r="A739" s="91"/>
    </row>
    <row r="740" ht="17.25">
      <c r="A740" s="91"/>
    </row>
    <row r="741" ht="17.25">
      <c r="A741" s="91"/>
    </row>
    <row r="742" ht="17.25">
      <c r="A742" s="91"/>
    </row>
    <row r="743" ht="17.25">
      <c r="A743" s="91"/>
    </row>
    <row r="744" ht="17.25">
      <c r="A744" s="91"/>
    </row>
    <row r="745" ht="17.25">
      <c r="A745" s="91"/>
    </row>
    <row r="746" ht="17.25">
      <c r="A746" s="91"/>
    </row>
    <row r="747" ht="17.25">
      <c r="A747" s="91"/>
    </row>
    <row r="748" ht="17.25">
      <c r="A748" s="91"/>
    </row>
    <row r="749" ht="17.25">
      <c r="A749" s="91"/>
    </row>
    <row r="750" ht="17.25">
      <c r="A750" s="91"/>
    </row>
    <row r="751" ht="17.25">
      <c r="A751" s="91"/>
    </row>
    <row r="752" ht="17.25">
      <c r="A752" s="91"/>
    </row>
    <row r="753" ht="17.25">
      <c r="A753" s="91"/>
    </row>
    <row r="754" ht="17.25">
      <c r="A754" s="91"/>
    </row>
    <row r="755" ht="17.25">
      <c r="A755" s="91"/>
    </row>
    <row r="756" ht="17.25">
      <c r="A756" s="91"/>
    </row>
    <row r="757" ht="17.25">
      <c r="A757" s="91"/>
    </row>
    <row r="758" ht="17.25">
      <c r="A758" s="91"/>
    </row>
    <row r="759" ht="17.25">
      <c r="A759" s="91"/>
    </row>
    <row r="760" ht="17.25">
      <c r="A760" s="91"/>
    </row>
    <row r="761" ht="17.25">
      <c r="A761" s="91"/>
    </row>
    <row r="762" ht="17.25">
      <c r="A762" s="91"/>
    </row>
    <row r="763" ht="17.25">
      <c r="A763" s="91"/>
    </row>
    <row r="764" ht="17.25">
      <c r="A764" s="91"/>
    </row>
    <row r="765" ht="17.25">
      <c r="A765" s="91"/>
    </row>
    <row r="766" ht="17.25">
      <c r="A766" s="91"/>
    </row>
    <row r="767" ht="17.25">
      <c r="A767" s="91"/>
    </row>
    <row r="768" ht="17.25">
      <c r="A768" s="91"/>
    </row>
    <row r="769" ht="17.25">
      <c r="A769" s="91"/>
    </row>
    <row r="770" ht="17.25">
      <c r="A770" s="91"/>
    </row>
    <row r="771" ht="17.25">
      <c r="A771" s="91"/>
    </row>
    <row r="772" ht="17.25">
      <c r="A772" s="91"/>
    </row>
    <row r="773" ht="17.25">
      <c r="A773" s="91"/>
    </row>
    <row r="774" ht="17.25">
      <c r="A774" s="91"/>
    </row>
    <row r="775" ht="17.25">
      <c r="A775" s="91"/>
    </row>
    <row r="776" ht="17.25">
      <c r="A776" s="91"/>
    </row>
    <row r="777" ht="17.25">
      <c r="A777" s="91"/>
    </row>
    <row r="778" ht="17.25">
      <c r="A778" s="91"/>
    </row>
    <row r="779" ht="17.25">
      <c r="A779" s="91"/>
    </row>
    <row r="780" ht="17.25">
      <c r="A780" s="91"/>
    </row>
    <row r="781" ht="17.25">
      <c r="A781" s="91"/>
    </row>
    <row r="782" ht="17.25">
      <c r="A782" s="91"/>
    </row>
    <row r="783" ht="17.25">
      <c r="A783" s="91"/>
    </row>
    <row r="784" ht="17.25">
      <c r="A784" s="91"/>
    </row>
    <row r="785" ht="17.25">
      <c r="A785" s="91"/>
    </row>
    <row r="786" ht="17.25">
      <c r="A786" s="91"/>
    </row>
    <row r="787" ht="17.25">
      <c r="A787" s="91"/>
    </row>
    <row r="788" ht="17.25">
      <c r="A788" s="91"/>
    </row>
    <row r="789" ht="17.25">
      <c r="A789" s="91"/>
    </row>
    <row r="790" ht="17.25">
      <c r="A790" s="91"/>
    </row>
    <row r="791" ht="17.25">
      <c r="A791" s="91"/>
    </row>
    <row r="792" ht="17.25">
      <c r="A792" s="91"/>
    </row>
    <row r="793" ht="17.25">
      <c r="A793" s="91"/>
    </row>
    <row r="794" ht="17.25">
      <c r="A794" s="91"/>
    </row>
    <row r="795" ht="17.25">
      <c r="A795" s="91"/>
    </row>
    <row r="796" ht="17.25">
      <c r="A796" s="91"/>
    </row>
    <row r="797" ht="17.25">
      <c r="A797" s="91"/>
    </row>
    <row r="798" ht="17.25">
      <c r="A798" s="91"/>
    </row>
    <row r="799" ht="17.25">
      <c r="A799" s="91"/>
    </row>
    <row r="800" ht="17.25">
      <c r="A800" s="91"/>
    </row>
    <row r="801" ht="17.25">
      <c r="A801" s="91"/>
    </row>
    <row r="802" ht="17.25">
      <c r="A802" s="91"/>
    </row>
    <row r="803" ht="17.25">
      <c r="A803" s="91"/>
    </row>
    <row r="804" ht="17.25">
      <c r="A804" s="91"/>
    </row>
    <row r="805" ht="17.25">
      <c r="A805" s="91"/>
    </row>
    <row r="806" ht="17.25">
      <c r="A806" s="91"/>
    </row>
    <row r="807" ht="17.25">
      <c r="A807" s="91"/>
    </row>
    <row r="808" ht="17.25">
      <c r="A808" s="91"/>
    </row>
    <row r="809" ht="17.25">
      <c r="A809" s="91"/>
    </row>
    <row r="810" ht="17.25">
      <c r="A810" s="91"/>
    </row>
    <row r="811" ht="17.25">
      <c r="A811" s="91"/>
    </row>
    <row r="812" ht="17.25">
      <c r="A812" s="91"/>
    </row>
    <row r="813" ht="17.25">
      <c r="A813" s="91"/>
    </row>
    <row r="814" ht="17.25">
      <c r="A814" s="91"/>
    </row>
    <row r="815" ht="17.25">
      <c r="A815" s="91"/>
    </row>
    <row r="816" ht="17.25">
      <c r="A816" s="91"/>
    </row>
    <row r="817" ht="17.25">
      <c r="A817" s="91"/>
    </row>
    <row r="818" ht="17.25">
      <c r="A818" s="91"/>
    </row>
    <row r="819" ht="17.25">
      <c r="A819" s="91"/>
    </row>
    <row r="820" ht="17.25">
      <c r="A820" s="91"/>
    </row>
    <row r="821" ht="17.25">
      <c r="A821" s="91"/>
    </row>
    <row r="822" ht="17.25">
      <c r="A822" s="91"/>
    </row>
    <row r="823" ht="17.25">
      <c r="A823" s="91"/>
    </row>
    <row r="824" ht="17.25">
      <c r="A824" s="91"/>
    </row>
    <row r="825" ht="17.25">
      <c r="A825" s="91"/>
    </row>
    <row r="826" ht="17.25">
      <c r="A826" s="91"/>
    </row>
    <row r="827" ht="17.25">
      <c r="A827" s="91"/>
    </row>
    <row r="828" ht="17.25">
      <c r="A828" s="91"/>
    </row>
    <row r="829" ht="17.25">
      <c r="A829" s="91"/>
    </row>
    <row r="830" ht="17.25">
      <c r="A830" s="91"/>
    </row>
    <row r="831" ht="17.25">
      <c r="A831" s="91"/>
    </row>
    <row r="832" ht="17.25">
      <c r="A832" s="91"/>
    </row>
    <row r="833" ht="17.25">
      <c r="A833" s="91"/>
    </row>
    <row r="834" ht="17.25">
      <c r="A834" s="91"/>
    </row>
    <row r="835" ht="17.25">
      <c r="A835" s="91"/>
    </row>
    <row r="836" ht="17.25">
      <c r="A836" s="91"/>
    </row>
    <row r="837" ht="17.25">
      <c r="A837" s="91"/>
    </row>
    <row r="838" ht="17.25">
      <c r="A838" s="91"/>
    </row>
    <row r="839" ht="17.25">
      <c r="A839" s="91"/>
    </row>
    <row r="840" ht="17.25">
      <c r="A840" s="91"/>
    </row>
    <row r="841" ht="17.25">
      <c r="A841" s="91"/>
    </row>
    <row r="842" ht="17.25">
      <c r="A842" s="91"/>
    </row>
    <row r="843" ht="17.25">
      <c r="A843" s="91"/>
    </row>
    <row r="844" ht="17.25">
      <c r="A844" s="91"/>
    </row>
    <row r="845" ht="17.25">
      <c r="A845" s="91"/>
    </row>
    <row r="846" ht="17.25">
      <c r="A846" s="91"/>
    </row>
    <row r="847" ht="17.25">
      <c r="A847" s="91"/>
    </row>
    <row r="848" ht="17.25">
      <c r="A848" s="91"/>
    </row>
    <row r="849" ht="17.25">
      <c r="A849" s="91"/>
    </row>
    <row r="850" ht="17.25">
      <c r="A850" s="91"/>
    </row>
    <row r="851" ht="17.25">
      <c r="A851" s="91"/>
    </row>
    <row r="852" ht="17.25">
      <c r="A852" s="91"/>
    </row>
    <row r="853" ht="17.25">
      <c r="A853" s="91"/>
    </row>
    <row r="854" ht="17.25">
      <c r="A854" s="91"/>
    </row>
    <row r="855" ht="17.25">
      <c r="A855" s="91"/>
    </row>
    <row r="856" ht="17.25">
      <c r="A856" s="91"/>
    </row>
    <row r="857" ht="17.25">
      <c r="A857" s="91"/>
    </row>
    <row r="858" ht="17.25">
      <c r="A858" s="91"/>
    </row>
    <row r="859" ht="17.25">
      <c r="A859" s="91"/>
    </row>
    <row r="860" ht="17.25">
      <c r="A860" s="91"/>
    </row>
    <row r="861" ht="17.25">
      <c r="A861" s="91"/>
    </row>
    <row r="862" ht="17.25">
      <c r="A862" s="91"/>
    </row>
    <row r="863" ht="17.25">
      <c r="A863" s="91"/>
    </row>
    <row r="864" ht="17.25">
      <c r="A864" s="91"/>
    </row>
    <row r="865" ht="17.25">
      <c r="A865" s="91"/>
    </row>
    <row r="866" ht="17.25">
      <c r="A866" s="91"/>
    </row>
    <row r="867" ht="17.25">
      <c r="A867" s="91"/>
    </row>
    <row r="868" ht="17.25">
      <c r="A868" s="91"/>
    </row>
    <row r="869" ht="17.25">
      <c r="A869" s="91"/>
    </row>
    <row r="870" ht="17.25">
      <c r="A870" s="91"/>
    </row>
    <row r="871" ht="17.25">
      <c r="A871" s="91"/>
    </row>
    <row r="872" ht="17.25">
      <c r="A872" s="91"/>
    </row>
    <row r="873" ht="17.25">
      <c r="A873" s="91"/>
    </row>
    <row r="874" ht="17.25">
      <c r="A874" s="91"/>
    </row>
    <row r="875" ht="17.25">
      <c r="A875" s="91"/>
    </row>
    <row r="876" ht="17.25">
      <c r="A876" s="91"/>
    </row>
    <row r="877" ht="17.25">
      <c r="A877" s="91"/>
    </row>
    <row r="878" ht="17.25">
      <c r="A878" s="91"/>
    </row>
    <row r="879" ht="17.25">
      <c r="A879" s="91"/>
    </row>
    <row r="880" ht="17.25">
      <c r="A880" s="91"/>
    </row>
    <row r="881" ht="17.25">
      <c r="A881" s="91"/>
    </row>
    <row r="882" ht="17.25">
      <c r="A882" s="91"/>
    </row>
    <row r="883" ht="17.25">
      <c r="A883" s="91"/>
    </row>
    <row r="884" ht="17.25">
      <c r="A884" s="91"/>
    </row>
    <row r="885" ht="17.25">
      <c r="A885" s="91"/>
    </row>
    <row r="886" ht="17.25">
      <c r="A886" s="91"/>
    </row>
    <row r="887" ht="17.25">
      <c r="A887" s="91"/>
    </row>
    <row r="888" ht="17.25">
      <c r="A888" s="91"/>
    </row>
    <row r="889" ht="17.25">
      <c r="A889" s="91"/>
    </row>
    <row r="890" ht="17.25">
      <c r="A890" s="91"/>
    </row>
    <row r="891" ht="17.25">
      <c r="A891" s="91"/>
    </row>
    <row r="892" ht="17.25">
      <c r="A892" s="91"/>
    </row>
    <row r="893" ht="17.25">
      <c r="A893" s="91"/>
    </row>
    <row r="894" ht="17.25">
      <c r="A894" s="91"/>
    </row>
    <row r="895" ht="17.25">
      <c r="A895" s="91"/>
    </row>
    <row r="896" ht="17.25">
      <c r="A896" s="91"/>
    </row>
    <row r="897" ht="17.25">
      <c r="A897" s="91"/>
    </row>
    <row r="898" ht="17.25">
      <c r="A898" s="91"/>
    </row>
    <row r="899" ht="17.25">
      <c r="A899" s="91"/>
    </row>
    <row r="900" ht="17.25">
      <c r="A900" s="91"/>
    </row>
    <row r="901" ht="17.25">
      <c r="A901" s="91"/>
    </row>
    <row r="902" ht="17.25">
      <c r="A902" s="91"/>
    </row>
    <row r="903" ht="17.25">
      <c r="A903" s="91"/>
    </row>
    <row r="904" ht="17.25">
      <c r="A904" s="91"/>
    </row>
    <row r="905" ht="17.25">
      <c r="A905" s="91"/>
    </row>
    <row r="906" ht="17.25">
      <c r="A906" s="91"/>
    </row>
    <row r="907" ht="17.25">
      <c r="A907" s="91"/>
    </row>
    <row r="908" ht="17.25">
      <c r="A908" s="91"/>
    </row>
    <row r="909" ht="17.25">
      <c r="A909" s="91"/>
    </row>
    <row r="910" ht="17.25">
      <c r="A910" s="91"/>
    </row>
    <row r="911" ht="17.25">
      <c r="A911" s="91"/>
    </row>
    <row r="912" ht="17.25">
      <c r="A912" s="91"/>
    </row>
    <row r="913" ht="17.25">
      <c r="A913" s="91"/>
    </row>
    <row r="914" ht="17.25">
      <c r="A914" s="91"/>
    </row>
    <row r="915" ht="17.25">
      <c r="A915" s="91"/>
    </row>
    <row r="916" ht="17.25">
      <c r="A916" s="91"/>
    </row>
    <row r="917" ht="17.25">
      <c r="A917" s="91"/>
    </row>
    <row r="918" ht="17.25">
      <c r="A918" s="91"/>
    </row>
    <row r="919" ht="17.25">
      <c r="A919" s="91"/>
    </row>
    <row r="920" ht="17.25">
      <c r="A920" s="91"/>
    </row>
    <row r="921" ht="17.25">
      <c r="A921" s="91"/>
    </row>
    <row r="922" ht="17.25">
      <c r="A922" s="91"/>
    </row>
    <row r="923" ht="17.25">
      <c r="A923" s="91"/>
    </row>
    <row r="924" ht="17.25">
      <c r="A924" s="91"/>
    </row>
    <row r="925" ht="17.25">
      <c r="A925" s="91"/>
    </row>
    <row r="926" ht="17.25">
      <c r="A926" s="91"/>
    </row>
    <row r="927" ht="17.25">
      <c r="A927" s="91"/>
    </row>
    <row r="928" ht="17.25">
      <c r="A928" s="91"/>
    </row>
    <row r="929" ht="17.25">
      <c r="A929" s="91"/>
    </row>
    <row r="930" ht="17.25">
      <c r="A930" s="91"/>
    </row>
    <row r="931" ht="17.25">
      <c r="A931" s="91"/>
    </row>
    <row r="932" ht="17.25">
      <c r="A932" s="91"/>
    </row>
    <row r="933" ht="17.25">
      <c r="A933" s="91"/>
    </row>
    <row r="934" ht="17.25">
      <c r="A934" s="91"/>
    </row>
    <row r="935" ht="17.25">
      <c r="A935" s="91"/>
    </row>
    <row r="936" ht="17.25">
      <c r="A936" s="91"/>
    </row>
    <row r="937" ht="17.25">
      <c r="A937" s="91"/>
    </row>
    <row r="938" ht="17.25">
      <c r="A938" s="91"/>
    </row>
    <row r="939" ht="17.25">
      <c r="A939" s="91"/>
    </row>
    <row r="940" ht="17.25">
      <c r="A940" s="91"/>
    </row>
    <row r="941" ht="17.25">
      <c r="A941" s="91"/>
    </row>
    <row r="942" ht="17.25">
      <c r="A942" s="91"/>
    </row>
    <row r="943" ht="17.25">
      <c r="A943" s="91"/>
    </row>
    <row r="944" ht="17.25">
      <c r="A944" s="91"/>
    </row>
    <row r="945" ht="17.25">
      <c r="A945" s="91"/>
    </row>
    <row r="946" ht="17.25">
      <c r="A946" s="91"/>
    </row>
    <row r="947" ht="17.25">
      <c r="A947" s="91"/>
    </row>
    <row r="948" ht="17.25">
      <c r="A948" s="91"/>
    </row>
    <row r="949" ht="17.25">
      <c r="A949" s="91"/>
    </row>
    <row r="950" ht="17.25">
      <c r="A950" s="91"/>
    </row>
    <row r="951" ht="17.25">
      <c r="A951" s="91"/>
    </row>
    <row r="952" ht="17.25">
      <c r="A952" s="91"/>
    </row>
    <row r="953" ht="17.25">
      <c r="A953" s="91"/>
    </row>
    <row r="954" ht="17.25">
      <c r="A954" s="91"/>
    </row>
    <row r="955" ht="17.25">
      <c r="A955" s="91"/>
    </row>
    <row r="956" ht="17.25">
      <c r="A956" s="91"/>
    </row>
    <row r="957" ht="17.25">
      <c r="A957" s="91"/>
    </row>
    <row r="958" ht="17.25">
      <c r="A958" s="91"/>
    </row>
    <row r="959" ht="17.25">
      <c r="A959" s="91"/>
    </row>
    <row r="960" ht="17.25">
      <c r="A960" s="91"/>
    </row>
    <row r="961" ht="17.25">
      <c r="A961" s="91"/>
    </row>
    <row r="962" ht="17.25">
      <c r="A962" s="91"/>
    </row>
    <row r="963" ht="17.25">
      <c r="A963" s="91"/>
    </row>
    <row r="964" ht="17.25">
      <c r="A964" s="91"/>
    </row>
    <row r="965" ht="17.25">
      <c r="A965" s="91"/>
    </row>
    <row r="966" ht="17.25">
      <c r="A966" s="91"/>
    </row>
    <row r="967" ht="17.25">
      <c r="A967" s="91"/>
    </row>
    <row r="968" ht="17.25">
      <c r="A968" s="91"/>
    </row>
    <row r="969" ht="17.25">
      <c r="A969" s="91"/>
    </row>
    <row r="970" ht="17.25">
      <c r="A970" s="91"/>
    </row>
    <row r="971" ht="17.25">
      <c r="A971" s="91"/>
    </row>
    <row r="972" ht="17.25">
      <c r="A972" s="91"/>
    </row>
    <row r="973" ht="17.25">
      <c r="A973" s="91"/>
    </row>
    <row r="974" ht="17.25">
      <c r="A974" s="91"/>
    </row>
    <row r="975" ht="17.25">
      <c r="A975" s="91"/>
    </row>
    <row r="976" ht="17.25">
      <c r="A976" s="91"/>
    </row>
    <row r="977" ht="17.25">
      <c r="A977" s="91"/>
    </row>
    <row r="978" ht="17.25">
      <c r="A978" s="91"/>
    </row>
    <row r="979" ht="17.25">
      <c r="A979" s="91"/>
    </row>
    <row r="980" ht="17.25">
      <c r="A980" s="91"/>
    </row>
    <row r="981" ht="17.25">
      <c r="A981" s="91"/>
    </row>
    <row r="982" ht="17.25">
      <c r="A982" s="91"/>
    </row>
    <row r="983" ht="17.25">
      <c r="A983" s="91"/>
    </row>
    <row r="984" ht="17.25">
      <c r="A984" s="91"/>
    </row>
    <row r="985" ht="17.25">
      <c r="A985" s="91"/>
    </row>
    <row r="986" ht="17.25">
      <c r="A986" s="91"/>
    </row>
    <row r="987" ht="17.25">
      <c r="A987" s="91"/>
    </row>
    <row r="988" ht="17.25">
      <c r="A988" s="91"/>
    </row>
    <row r="989" ht="17.25">
      <c r="A989" s="91"/>
    </row>
    <row r="990" ht="17.25">
      <c r="A990" s="91"/>
    </row>
    <row r="991" ht="17.25">
      <c r="A991" s="91"/>
    </row>
    <row r="992" ht="17.25">
      <c r="A992" s="91"/>
    </row>
    <row r="993" ht="17.25">
      <c r="A993" s="91"/>
    </row>
    <row r="994" ht="17.25">
      <c r="A994" s="91"/>
    </row>
    <row r="995" ht="17.25">
      <c r="A995" s="91"/>
    </row>
    <row r="996" ht="17.25">
      <c r="A996" s="91"/>
    </row>
    <row r="997" ht="17.25">
      <c r="A997" s="91"/>
    </row>
    <row r="998" ht="17.25">
      <c r="A998" s="91"/>
    </row>
    <row r="999" ht="17.25">
      <c r="A999" s="91"/>
    </row>
    <row r="1000" ht="17.25">
      <c r="A1000" s="91"/>
    </row>
    <row r="1001" ht="17.25">
      <c r="A1001" s="91"/>
    </row>
    <row r="1002" ht="17.25">
      <c r="A1002" s="91"/>
    </row>
    <row r="1003" ht="17.25">
      <c r="A1003" s="91"/>
    </row>
    <row r="1004" ht="17.25">
      <c r="A1004" s="91"/>
    </row>
    <row r="1005" ht="17.25">
      <c r="A1005" s="91"/>
    </row>
    <row r="1006" ht="17.25">
      <c r="A1006" s="91"/>
    </row>
    <row r="1007" ht="17.25">
      <c r="A1007" s="91"/>
    </row>
    <row r="1008" ht="17.25">
      <c r="A1008" s="91"/>
    </row>
    <row r="1009" ht="17.25">
      <c r="A1009" s="91"/>
    </row>
    <row r="1010" ht="17.25">
      <c r="A1010" s="91"/>
    </row>
    <row r="1011" ht="17.25">
      <c r="A1011" s="91"/>
    </row>
    <row r="1012" ht="17.25">
      <c r="A1012" s="91"/>
    </row>
    <row r="1013" ht="17.25">
      <c r="A1013" s="91"/>
    </row>
    <row r="1014" ht="17.25">
      <c r="A1014" s="91"/>
    </row>
    <row r="1015" ht="17.25">
      <c r="A1015" s="91"/>
    </row>
    <row r="1016" ht="17.25">
      <c r="A1016" s="91"/>
    </row>
    <row r="1017" ht="17.25">
      <c r="A1017" s="91"/>
    </row>
    <row r="1018" ht="17.25">
      <c r="A1018" s="91"/>
    </row>
    <row r="1019" ht="17.25">
      <c r="A1019" s="91"/>
    </row>
    <row r="1020" ht="17.25">
      <c r="A1020" s="91"/>
    </row>
    <row r="1021" ht="17.25">
      <c r="A1021" s="91"/>
    </row>
    <row r="1022" ht="17.25">
      <c r="A1022" s="91"/>
    </row>
    <row r="1023" ht="17.25">
      <c r="A1023" s="91"/>
    </row>
    <row r="1024" ht="17.25">
      <c r="A1024" s="91"/>
    </row>
    <row r="1025" ht="17.25">
      <c r="A1025" s="91"/>
    </row>
    <row r="1026" ht="17.25">
      <c r="A1026" s="91"/>
    </row>
    <row r="1027" ht="17.25">
      <c r="A1027" s="91"/>
    </row>
    <row r="1028" ht="17.25">
      <c r="A1028" s="91"/>
    </row>
    <row r="1029" ht="17.25">
      <c r="A1029" s="91"/>
    </row>
    <row r="1030" ht="17.25">
      <c r="A1030" s="91"/>
    </row>
    <row r="1031" ht="17.25">
      <c r="A1031" s="91"/>
    </row>
    <row r="1032" ht="17.25">
      <c r="A1032" s="91"/>
    </row>
    <row r="1033" ht="17.25">
      <c r="A1033" s="91"/>
    </row>
    <row r="1034" ht="17.25">
      <c r="A1034" s="91"/>
    </row>
    <row r="1035" ht="17.25">
      <c r="A1035" s="91"/>
    </row>
    <row r="1036" ht="17.25">
      <c r="A1036" s="91"/>
    </row>
    <row r="1037" ht="17.25">
      <c r="A1037" s="91"/>
    </row>
    <row r="1038" ht="17.25">
      <c r="A1038" s="91"/>
    </row>
    <row r="1039" ht="17.25">
      <c r="A1039" s="91"/>
    </row>
    <row r="1040" ht="17.25">
      <c r="A1040" s="91"/>
    </row>
    <row r="1041" ht="17.25">
      <c r="A1041" s="91"/>
    </row>
    <row r="1042" ht="17.25">
      <c r="A1042" s="91"/>
    </row>
    <row r="1043" ht="17.25">
      <c r="A1043" s="91"/>
    </row>
    <row r="1044" ht="17.25">
      <c r="A1044" s="91"/>
    </row>
    <row r="1045" ht="17.25">
      <c r="A1045" s="91"/>
    </row>
    <row r="1046" ht="17.25">
      <c r="A1046" s="91"/>
    </row>
    <row r="1047" ht="17.25">
      <c r="A1047" s="91"/>
    </row>
    <row r="1048" ht="17.25">
      <c r="A1048" s="91"/>
    </row>
    <row r="1049" ht="17.25">
      <c r="A1049" s="91"/>
    </row>
    <row r="1050" ht="17.25">
      <c r="A1050" s="91"/>
    </row>
    <row r="1051" ht="17.25">
      <c r="A1051" s="91"/>
    </row>
    <row r="1052" ht="17.25">
      <c r="A1052" s="91"/>
    </row>
    <row r="1053" ht="17.25">
      <c r="A1053" s="91"/>
    </row>
    <row r="1054" ht="17.25">
      <c r="A1054" s="91"/>
    </row>
    <row r="1055" ht="17.25">
      <c r="A1055" s="91"/>
    </row>
    <row r="1056" ht="17.25">
      <c r="A1056" s="91"/>
    </row>
    <row r="1057" ht="17.25">
      <c r="A1057" s="91"/>
    </row>
    <row r="1058" ht="17.25">
      <c r="A1058" s="91"/>
    </row>
    <row r="1059" ht="17.25">
      <c r="A1059" s="91"/>
    </row>
    <row r="1060" ht="17.25">
      <c r="A1060" s="91"/>
    </row>
    <row r="1061" ht="17.25">
      <c r="A1061" s="91"/>
    </row>
    <row r="1062" ht="17.25">
      <c r="A1062" s="91"/>
    </row>
    <row r="1063" ht="17.25">
      <c r="A1063" s="91"/>
    </row>
    <row r="1064" ht="17.25">
      <c r="A1064" s="91"/>
    </row>
    <row r="1065" ht="17.25">
      <c r="A1065" s="91"/>
    </row>
    <row r="1066" ht="17.25">
      <c r="A1066" s="91"/>
    </row>
    <row r="1067" ht="17.25">
      <c r="A1067" s="91"/>
    </row>
    <row r="1068" ht="17.25">
      <c r="A1068" s="91"/>
    </row>
    <row r="1069" ht="17.25">
      <c r="A1069" s="91"/>
    </row>
    <row r="1070" ht="17.25">
      <c r="A1070" s="91"/>
    </row>
    <row r="1071" ht="17.25">
      <c r="A1071" s="91"/>
    </row>
    <row r="1072" ht="17.25">
      <c r="A1072" s="91"/>
    </row>
    <row r="1073" ht="17.25">
      <c r="A1073" s="91"/>
    </row>
    <row r="1074" ht="17.25">
      <c r="A1074" s="91"/>
    </row>
    <row r="1075" ht="17.25">
      <c r="A1075" s="91"/>
    </row>
    <row r="1076" ht="17.25">
      <c r="A1076" s="91"/>
    </row>
    <row r="1077" ht="17.25">
      <c r="A1077" s="91"/>
    </row>
    <row r="1078" ht="17.25">
      <c r="A1078" s="91"/>
    </row>
    <row r="1079" ht="17.25">
      <c r="A1079" s="91"/>
    </row>
    <row r="1080" ht="17.25">
      <c r="A1080" s="91"/>
    </row>
    <row r="1081" ht="17.25">
      <c r="A1081" s="91"/>
    </row>
    <row r="1082" ht="17.25">
      <c r="A1082" s="91"/>
    </row>
    <row r="1083" ht="17.25">
      <c r="A1083" s="91"/>
    </row>
    <row r="1084" ht="17.25">
      <c r="A1084" s="91"/>
    </row>
    <row r="1085" ht="17.25">
      <c r="A1085" s="91"/>
    </row>
    <row r="1086" ht="17.25">
      <c r="A1086" s="91"/>
    </row>
    <row r="1087" ht="17.25">
      <c r="A1087" s="91"/>
    </row>
    <row r="1088" ht="17.25">
      <c r="A1088" s="91"/>
    </row>
    <row r="1089" ht="17.25">
      <c r="A1089" s="91"/>
    </row>
    <row r="1090" ht="17.25">
      <c r="A1090" s="91"/>
    </row>
    <row r="1091" ht="17.25">
      <c r="A1091" s="91"/>
    </row>
    <row r="1092" ht="17.25">
      <c r="A1092" s="91"/>
    </row>
    <row r="1093" ht="17.25">
      <c r="A1093" s="91"/>
    </row>
    <row r="1094" ht="17.25">
      <c r="A1094" s="91"/>
    </row>
    <row r="1095" ht="17.25">
      <c r="A1095" s="91"/>
    </row>
    <row r="1096" ht="17.25">
      <c r="A1096" s="91"/>
    </row>
    <row r="1097" ht="17.25">
      <c r="A1097" s="91"/>
    </row>
    <row r="1098" ht="17.25">
      <c r="A1098" s="91"/>
    </row>
    <row r="1099" ht="17.25">
      <c r="A1099" s="91"/>
    </row>
    <row r="1100" ht="17.25">
      <c r="A1100" s="91"/>
    </row>
    <row r="1101" ht="17.25">
      <c r="A1101" s="91"/>
    </row>
    <row r="1102" ht="17.25">
      <c r="A1102" s="91"/>
    </row>
    <row r="1103" ht="17.25">
      <c r="A1103" s="91"/>
    </row>
    <row r="1104" ht="17.25">
      <c r="A1104" s="91"/>
    </row>
    <row r="1105" ht="17.25">
      <c r="A1105" s="91"/>
    </row>
    <row r="1106" ht="17.25">
      <c r="A1106" s="91"/>
    </row>
    <row r="1107" ht="17.25">
      <c r="A1107" s="91"/>
    </row>
    <row r="1108" ht="17.25">
      <c r="A1108" s="91"/>
    </row>
    <row r="1109" ht="17.25">
      <c r="A1109" s="91"/>
    </row>
    <row r="1110" ht="17.25">
      <c r="A1110" s="91"/>
    </row>
    <row r="1111" ht="17.25">
      <c r="A1111" s="91"/>
    </row>
    <row r="1112" ht="17.25">
      <c r="A1112" s="91"/>
    </row>
    <row r="1113" ht="17.25">
      <c r="A1113" s="91"/>
    </row>
    <row r="1114" ht="17.25">
      <c r="A1114" s="91"/>
    </row>
    <row r="1115" ht="17.25">
      <c r="A1115" s="91"/>
    </row>
    <row r="1116" ht="17.25">
      <c r="A1116" s="91"/>
    </row>
    <row r="1117" ht="17.25">
      <c r="A1117" s="91"/>
    </row>
    <row r="1118" ht="17.25">
      <c r="A1118" s="91"/>
    </row>
    <row r="1119" ht="17.25">
      <c r="A1119" s="91"/>
    </row>
    <row r="1120" ht="17.25">
      <c r="A1120" s="91"/>
    </row>
    <row r="1121" ht="17.25">
      <c r="A1121" s="91"/>
    </row>
    <row r="1122" ht="17.25">
      <c r="A1122" s="91"/>
    </row>
    <row r="1123" ht="17.25">
      <c r="A1123" s="91"/>
    </row>
    <row r="1124" ht="17.25">
      <c r="A1124" s="91"/>
    </row>
    <row r="1125" ht="17.25">
      <c r="A1125" s="91"/>
    </row>
    <row r="1126" ht="17.25">
      <c r="A1126" s="91"/>
    </row>
    <row r="1127" ht="17.25">
      <c r="A1127" s="91"/>
    </row>
    <row r="1128" ht="17.25">
      <c r="A1128" s="91"/>
    </row>
    <row r="1129" ht="17.25">
      <c r="A1129" s="91"/>
    </row>
    <row r="1130" ht="17.25">
      <c r="A1130" s="91"/>
    </row>
    <row r="1131" ht="17.25">
      <c r="A1131" s="91"/>
    </row>
    <row r="1132" ht="17.25">
      <c r="A1132" s="91"/>
    </row>
    <row r="1133" ht="17.25">
      <c r="A1133" s="91"/>
    </row>
    <row r="1134" ht="17.25">
      <c r="A1134" s="91"/>
    </row>
    <row r="1135" ht="17.25">
      <c r="A1135" s="91"/>
    </row>
    <row r="1136" ht="17.25">
      <c r="A1136" s="91"/>
    </row>
    <row r="1137" ht="17.25">
      <c r="A1137" s="91"/>
    </row>
    <row r="1138" ht="17.25">
      <c r="A1138" s="91"/>
    </row>
    <row r="1139" ht="17.25">
      <c r="A1139" s="91"/>
    </row>
    <row r="1140" ht="17.25">
      <c r="A1140" s="91"/>
    </row>
    <row r="1141" ht="17.25">
      <c r="A1141" s="91"/>
    </row>
    <row r="1142" ht="17.25">
      <c r="A1142" s="91"/>
    </row>
    <row r="1143" ht="17.25">
      <c r="A1143" s="91"/>
    </row>
    <row r="1144" ht="17.25">
      <c r="A1144" s="91"/>
    </row>
    <row r="1145" ht="17.25">
      <c r="A1145" s="91"/>
    </row>
    <row r="1146" ht="17.25">
      <c r="A1146" s="91"/>
    </row>
    <row r="1147" ht="17.25">
      <c r="A1147" s="91"/>
    </row>
    <row r="1148" ht="17.25">
      <c r="A1148" s="91"/>
    </row>
    <row r="1149" ht="17.25">
      <c r="A1149" s="91"/>
    </row>
    <row r="1150" ht="17.25">
      <c r="A1150" s="91"/>
    </row>
    <row r="1151" ht="17.25">
      <c r="A1151" s="91"/>
    </row>
    <row r="1152" ht="17.25">
      <c r="A1152" s="91"/>
    </row>
    <row r="1153" ht="17.25">
      <c r="A1153" s="91"/>
    </row>
    <row r="1154" ht="17.25">
      <c r="A1154" s="91"/>
    </row>
    <row r="1155" ht="17.25">
      <c r="A1155" s="91"/>
    </row>
    <row r="1156" ht="17.25">
      <c r="A1156" s="91"/>
    </row>
    <row r="1157" ht="17.25">
      <c r="A1157" s="91"/>
    </row>
    <row r="1158" ht="17.25">
      <c r="A1158" s="91"/>
    </row>
    <row r="1159" ht="17.25">
      <c r="A1159" s="91"/>
    </row>
    <row r="1160" ht="17.25">
      <c r="A1160" s="91"/>
    </row>
    <row r="1161" ht="17.25">
      <c r="A1161" s="91"/>
    </row>
    <row r="1162" ht="17.25">
      <c r="A1162" s="91"/>
    </row>
    <row r="1163" ht="17.25">
      <c r="A1163" s="91"/>
    </row>
    <row r="1164" ht="17.25">
      <c r="A1164" s="91"/>
    </row>
    <row r="1165" ht="17.25">
      <c r="A1165" s="91"/>
    </row>
    <row r="1166" ht="17.25">
      <c r="A1166" s="91"/>
    </row>
    <row r="1167" ht="17.25">
      <c r="A1167" s="91"/>
    </row>
    <row r="1168" ht="17.25">
      <c r="A1168" s="91"/>
    </row>
    <row r="1169" ht="17.25">
      <c r="A1169" s="91"/>
    </row>
    <row r="1170" ht="17.25">
      <c r="A1170" s="91"/>
    </row>
    <row r="1171" ht="17.25">
      <c r="A1171" s="91"/>
    </row>
    <row r="1172" ht="17.25">
      <c r="A1172" s="91"/>
    </row>
    <row r="1173" ht="17.25">
      <c r="A1173" s="91"/>
    </row>
    <row r="1174" ht="17.25">
      <c r="A1174" s="91"/>
    </row>
    <row r="1175" ht="17.25">
      <c r="A1175" s="91"/>
    </row>
    <row r="1176" ht="17.25">
      <c r="A1176" s="91"/>
    </row>
    <row r="1177" ht="17.25">
      <c r="A1177" s="91"/>
    </row>
    <row r="1178" ht="17.25">
      <c r="A1178" s="91"/>
    </row>
    <row r="1179" ht="17.25">
      <c r="A1179" s="91"/>
    </row>
    <row r="1180" ht="17.25">
      <c r="A1180" s="91"/>
    </row>
    <row r="1181" ht="17.25">
      <c r="A1181" s="91"/>
    </row>
    <row r="1182" ht="17.25">
      <c r="A1182" s="91"/>
    </row>
    <row r="1183" ht="17.25">
      <c r="A1183" s="91"/>
    </row>
    <row r="1184" ht="17.25">
      <c r="A1184" s="91"/>
    </row>
    <row r="1185" ht="17.25">
      <c r="A1185" s="91"/>
    </row>
    <row r="1186" ht="17.25">
      <c r="A1186" s="91"/>
    </row>
    <row r="1187" ht="17.25">
      <c r="A1187" s="91"/>
    </row>
    <row r="1188" ht="17.25">
      <c r="A1188" s="91"/>
    </row>
    <row r="1189" ht="17.25">
      <c r="A1189" s="91"/>
    </row>
    <row r="1190" ht="17.25">
      <c r="A1190" s="91"/>
    </row>
    <row r="1191" ht="17.25">
      <c r="A1191" s="91"/>
    </row>
    <row r="1192" ht="17.25">
      <c r="A1192" s="91"/>
    </row>
    <row r="1193" ht="17.25">
      <c r="A1193" s="91"/>
    </row>
    <row r="1194" ht="17.25">
      <c r="A1194" s="91"/>
    </row>
    <row r="1195" ht="17.25">
      <c r="A1195" s="91"/>
    </row>
    <row r="1196" ht="17.25">
      <c r="A1196" s="91"/>
    </row>
    <row r="1197" ht="17.25">
      <c r="A1197" s="91"/>
    </row>
    <row r="1198" ht="17.25">
      <c r="A1198" s="91"/>
    </row>
    <row r="1199" ht="17.25">
      <c r="A1199" s="91"/>
    </row>
    <row r="1200" ht="17.25">
      <c r="A1200" s="91"/>
    </row>
    <row r="1201" ht="17.25">
      <c r="A1201" s="91"/>
    </row>
    <row r="1202" ht="17.25">
      <c r="A1202" s="91"/>
    </row>
    <row r="1203" ht="17.25">
      <c r="A1203" s="91"/>
    </row>
    <row r="1204" ht="17.25">
      <c r="A1204" s="91"/>
    </row>
    <row r="1205" ht="17.25">
      <c r="A1205" s="91"/>
    </row>
    <row r="1206" ht="17.25">
      <c r="A1206" s="91"/>
    </row>
    <row r="1207" ht="17.25">
      <c r="A1207" s="91"/>
    </row>
    <row r="1208" ht="17.25">
      <c r="A1208" s="91"/>
    </row>
    <row r="1209" ht="17.25">
      <c r="A1209" s="91"/>
    </row>
    <row r="1210" ht="17.25">
      <c r="A1210" s="91"/>
    </row>
    <row r="1211" ht="17.25">
      <c r="A1211" s="91"/>
    </row>
    <row r="1212" ht="17.25">
      <c r="A1212" s="91"/>
    </row>
    <row r="1213" ht="17.25">
      <c r="A1213" s="91"/>
    </row>
    <row r="1214" ht="17.25">
      <c r="A1214" s="91"/>
    </row>
    <row r="1215" ht="17.25">
      <c r="A1215" s="91"/>
    </row>
    <row r="1216" ht="17.25">
      <c r="A1216" s="91"/>
    </row>
    <row r="1217" ht="17.25">
      <c r="A1217" s="91"/>
    </row>
    <row r="1218" ht="17.25">
      <c r="A1218" s="91"/>
    </row>
    <row r="1219" ht="17.25">
      <c r="A1219" s="91"/>
    </row>
    <row r="1220" ht="17.25">
      <c r="A1220" s="91"/>
    </row>
    <row r="1221" ht="17.25">
      <c r="A1221" s="91"/>
    </row>
    <row r="1222" ht="17.25">
      <c r="A1222" s="91"/>
    </row>
    <row r="1223" ht="17.25">
      <c r="A1223" s="91"/>
    </row>
    <row r="1224" ht="17.25">
      <c r="A1224" s="91"/>
    </row>
    <row r="1225" ht="17.25">
      <c r="A1225" s="91"/>
    </row>
    <row r="1226" ht="17.25">
      <c r="A1226" s="91"/>
    </row>
    <row r="1227" ht="17.25">
      <c r="A1227" s="91"/>
    </row>
    <row r="1228" ht="17.25">
      <c r="A1228" s="91"/>
    </row>
    <row r="1229" ht="17.25">
      <c r="A1229" s="91"/>
    </row>
    <row r="1230" ht="17.25">
      <c r="A1230" s="91"/>
    </row>
    <row r="1231" ht="17.25">
      <c r="A1231" s="91"/>
    </row>
    <row r="1232" ht="17.25">
      <c r="A1232" s="91"/>
    </row>
    <row r="1233" ht="17.25">
      <c r="A1233" s="91"/>
    </row>
    <row r="1234" ht="17.25">
      <c r="A1234" s="91"/>
    </row>
    <row r="1235" ht="17.25">
      <c r="A1235" s="91"/>
    </row>
    <row r="1236" ht="17.25">
      <c r="A1236" s="91"/>
    </row>
    <row r="1237" ht="17.25">
      <c r="A1237" s="91"/>
    </row>
    <row r="1238" ht="17.25">
      <c r="A1238" s="91"/>
    </row>
    <row r="1239" ht="17.25">
      <c r="A1239" s="91"/>
    </row>
    <row r="1240" ht="17.25">
      <c r="A1240" s="91"/>
    </row>
    <row r="1241" ht="17.25">
      <c r="A1241" s="91"/>
    </row>
    <row r="1242" ht="17.25">
      <c r="A1242" s="91"/>
    </row>
    <row r="1243" ht="17.25">
      <c r="A1243" s="91"/>
    </row>
    <row r="1244" ht="17.25">
      <c r="A1244" s="91"/>
    </row>
    <row r="1245" ht="17.25">
      <c r="A1245" s="91"/>
    </row>
    <row r="1246" ht="17.25">
      <c r="A1246" s="91"/>
    </row>
    <row r="1247" ht="17.25">
      <c r="A1247" s="91"/>
    </row>
    <row r="1248" ht="17.25">
      <c r="A1248" s="91"/>
    </row>
    <row r="1249" ht="17.25">
      <c r="A1249" s="91"/>
    </row>
    <row r="1250" ht="17.25">
      <c r="A1250" s="91"/>
    </row>
    <row r="1251" ht="17.25">
      <c r="A1251" s="91"/>
    </row>
    <row r="1252" ht="17.25">
      <c r="A1252" s="91"/>
    </row>
    <row r="1253" ht="17.25">
      <c r="A1253" s="91"/>
    </row>
    <row r="1254" ht="17.25">
      <c r="A1254" s="91"/>
    </row>
    <row r="1255" ht="17.25">
      <c r="A1255" s="91"/>
    </row>
    <row r="1256" ht="17.25">
      <c r="A1256" s="91"/>
    </row>
    <row r="1257" ht="17.25">
      <c r="A1257" s="91"/>
    </row>
    <row r="1258" ht="17.25">
      <c r="A1258" s="91"/>
    </row>
    <row r="1259" ht="17.25">
      <c r="A1259" s="91"/>
    </row>
    <row r="1260" ht="17.25">
      <c r="A1260" s="91"/>
    </row>
    <row r="1261" ht="17.25">
      <c r="A1261" s="91"/>
    </row>
    <row r="1262" ht="17.25">
      <c r="A1262" s="91"/>
    </row>
    <row r="1263" ht="17.25">
      <c r="A1263" s="91"/>
    </row>
    <row r="1264" ht="17.25">
      <c r="A1264" s="91"/>
    </row>
    <row r="1265" ht="17.25">
      <c r="A1265" s="91"/>
    </row>
    <row r="1266" ht="17.25">
      <c r="A1266" s="91"/>
    </row>
    <row r="1267" ht="17.25">
      <c r="A1267" s="91"/>
    </row>
    <row r="1268" ht="17.25">
      <c r="A1268" s="91"/>
    </row>
    <row r="1269" ht="17.25">
      <c r="A1269" s="91"/>
    </row>
    <row r="1270" ht="17.25">
      <c r="A1270" s="91"/>
    </row>
    <row r="1271" ht="17.25">
      <c r="A1271" s="91"/>
    </row>
    <row r="1272" ht="17.25">
      <c r="A1272" s="91"/>
    </row>
    <row r="1273" ht="17.25">
      <c r="A1273" s="91"/>
    </row>
    <row r="1274" ht="17.25">
      <c r="A1274" s="91"/>
    </row>
    <row r="1275" ht="17.25">
      <c r="A1275" s="91"/>
    </row>
    <row r="1276" ht="17.25">
      <c r="A1276" s="91"/>
    </row>
    <row r="1277" ht="17.25">
      <c r="A1277" s="91"/>
    </row>
    <row r="1278" ht="17.25">
      <c r="A1278" s="91"/>
    </row>
    <row r="1279" ht="17.25">
      <c r="A1279" s="91"/>
    </row>
    <row r="1280" ht="17.25">
      <c r="A1280" s="91"/>
    </row>
    <row r="1281" ht="17.25">
      <c r="A1281" s="91"/>
    </row>
    <row r="1282" ht="17.25">
      <c r="A1282" s="91"/>
    </row>
    <row r="1283" ht="17.25">
      <c r="A1283" s="91"/>
    </row>
    <row r="1284" ht="17.25">
      <c r="A1284" s="91"/>
    </row>
    <row r="1285" ht="17.25">
      <c r="A1285" s="91"/>
    </row>
    <row r="1286" ht="17.25">
      <c r="A1286" s="91"/>
    </row>
    <row r="1287" ht="17.25">
      <c r="A1287" s="91"/>
    </row>
    <row r="1288" ht="17.25">
      <c r="A1288" s="91"/>
    </row>
    <row r="1289" ht="17.25">
      <c r="A1289" s="91"/>
    </row>
    <row r="1290" ht="17.25">
      <c r="A1290" s="91"/>
    </row>
    <row r="1291" ht="17.25">
      <c r="A1291" s="91"/>
    </row>
    <row r="1292" ht="17.25">
      <c r="A1292" s="91"/>
    </row>
    <row r="1293" ht="17.25">
      <c r="A1293" s="91"/>
    </row>
    <row r="1294" ht="17.25">
      <c r="A1294" s="91"/>
    </row>
    <row r="1295" ht="17.25">
      <c r="A1295" s="91"/>
    </row>
    <row r="1296" ht="17.25">
      <c r="A1296" s="91"/>
    </row>
    <row r="1297" ht="17.25">
      <c r="A1297" s="91"/>
    </row>
    <row r="1298" ht="17.25">
      <c r="A1298" s="91"/>
    </row>
    <row r="1299" ht="17.25">
      <c r="A1299" s="91"/>
    </row>
    <row r="1300" ht="17.25">
      <c r="A1300" s="91"/>
    </row>
    <row r="1301" ht="17.25">
      <c r="A1301" s="91"/>
    </row>
    <row r="1302" ht="17.25">
      <c r="A1302" s="91"/>
    </row>
    <row r="1303" ht="17.25">
      <c r="A1303" s="91"/>
    </row>
    <row r="1304" ht="17.25">
      <c r="A1304" s="91"/>
    </row>
    <row r="1305" ht="17.25">
      <c r="A1305" s="91"/>
    </row>
    <row r="1306" ht="17.25">
      <c r="A1306" s="91"/>
    </row>
    <row r="1307" ht="17.25">
      <c r="A1307" s="91"/>
    </row>
    <row r="1308" ht="17.25">
      <c r="A1308" s="91"/>
    </row>
    <row r="1309" ht="17.25">
      <c r="A1309" s="91"/>
    </row>
    <row r="1310" ht="17.25">
      <c r="A1310" s="91"/>
    </row>
    <row r="1311" ht="17.25">
      <c r="A1311" s="91"/>
    </row>
    <row r="1312" ht="17.25">
      <c r="A1312" s="91"/>
    </row>
    <row r="1313" ht="17.25">
      <c r="A1313" s="91"/>
    </row>
    <row r="1314" ht="17.25">
      <c r="A1314" s="91"/>
    </row>
    <row r="1315" ht="17.25">
      <c r="A1315" s="91"/>
    </row>
    <row r="1316" ht="17.25">
      <c r="A1316" s="91"/>
    </row>
    <row r="1317" ht="17.25">
      <c r="A1317" s="91"/>
    </row>
    <row r="1318" ht="17.25">
      <c r="A1318" s="91"/>
    </row>
    <row r="1319" ht="17.25">
      <c r="A1319" s="91"/>
    </row>
    <row r="1320" ht="17.25">
      <c r="A1320" s="91"/>
    </row>
    <row r="1321" ht="17.25">
      <c r="A1321" s="91"/>
    </row>
    <row r="1322" ht="17.25">
      <c r="A1322" s="91"/>
    </row>
    <row r="1323" ht="17.25">
      <c r="A1323" s="91"/>
    </row>
    <row r="1324" ht="17.25">
      <c r="A1324" s="91"/>
    </row>
    <row r="1325" ht="17.25">
      <c r="A1325" s="91"/>
    </row>
    <row r="1326" ht="17.25">
      <c r="A1326" s="91"/>
    </row>
    <row r="1327" ht="17.25">
      <c r="A1327" s="91"/>
    </row>
    <row r="1328" ht="17.25">
      <c r="A1328" s="91"/>
    </row>
    <row r="1329" ht="17.25">
      <c r="A1329" s="91"/>
    </row>
    <row r="1330" ht="17.25">
      <c r="A1330" s="91"/>
    </row>
    <row r="1331" ht="17.25">
      <c r="A1331" s="91"/>
    </row>
    <row r="1332" ht="17.25">
      <c r="A1332" s="91"/>
    </row>
    <row r="1333" ht="17.25">
      <c r="A1333" s="91"/>
    </row>
    <row r="1334" ht="17.25">
      <c r="A1334" s="91"/>
    </row>
    <row r="1335" ht="17.25">
      <c r="A1335" s="91"/>
    </row>
    <row r="1336" ht="17.25">
      <c r="A1336" s="91"/>
    </row>
    <row r="1337" ht="17.25">
      <c r="A1337" s="91"/>
    </row>
    <row r="1338" ht="17.25">
      <c r="A1338" s="91"/>
    </row>
    <row r="1339" ht="17.25">
      <c r="A1339" s="91"/>
    </row>
    <row r="1340" ht="17.25">
      <c r="A1340" s="91"/>
    </row>
    <row r="1341" ht="17.25">
      <c r="A1341" s="91"/>
    </row>
    <row r="1342" ht="17.25">
      <c r="A1342" s="91"/>
    </row>
    <row r="1343" ht="17.25">
      <c r="A1343" s="91"/>
    </row>
    <row r="1344" ht="17.25">
      <c r="A1344" s="91"/>
    </row>
    <row r="1345" ht="17.25">
      <c r="A1345" s="91"/>
    </row>
    <row r="1346" ht="17.25">
      <c r="A1346" s="91"/>
    </row>
    <row r="1347" ht="17.25">
      <c r="A1347" s="91"/>
    </row>
    <row r="1348" ht="17.25">
      <c r="A1348" s="91"/>
    </row>
    <row r="1349" ht="17.25">
      <c r="A1349" s="91"/>
    </row>
    <row r="1350" ht="17.25">
      <c r="A1350" s="91"/>
    </row>
    <row r="1351" ht="17.25">
      <c r="A1351" s="91"/>
    </row>
    <row r="1352" ht="17.25">
      <c r="A1352" s="91"/>
    </row>
    <row r="1353" ht="17.25">
      <c r="A1353" s="91"/>
    </row>
    <row r="1354" ht="17.25">
      <c r="A1354" s="91"/>
    </row>
    <row r="1355" ht="17.25">
      <c r="A1355" s="91"/>
    </row>
    <row r="1356" ht="17.25">
      <c r="A1356" s="91"/>
    </row>
    <row r="1357" ht="17.25">
      <c r="A1357" s="91"/>
    </row>
    <row r="1358" ht="17.25">
      <c r="A1358" s="91"/>
    </row>
    <row r="1359" ht="17.25">
      <c r="A1359" s="91"/>
    </row>
    <row r="1360" ht="17.25">
      <c r="A1360" s="91"/>
    </row>
    <row r="1361" ht="17.25">
      <c r="A1361" s="91"/>
    </row>
    <row r="1362" ht="17.25">
      <c r="A1362" s="91"/>
    </row>
    <row r="1363" ht="17.25">
      <c r="A1363" s="91"/>
    </row>
    <row r="1364" ht="17.25">
      <c r="A1364" s="91"/>
    </row>
    <row r="1365" ht="17.25">
      <c r="A1365" s="91"/>
    </row>
    <row r="1366" ht="17.25">
      <c r="A1366" s="91"/>
    </row>
    <row r="1367" ht="17.25">
      <c r="A1367" s="91"/>
    </row>
    <row r="1368" ht="17.25">
      <c r="A1368" s="91"/>
    </row>
    <row r="1369" ht="17.25">
      <c r="A1369" s="91"/>
    </row>
    <row r="1370" ht="17.25">
      <c r="A1370" s="91"/>
    </row>
    <row r="1371" ht="17.25">
      <c r="A1371" s="91"/>
    </row>
    <row r="1372" ht="17.25">
      <c r="A1372" s="91"/>
    </row>
    <row r="1373" ht="17.25">
      <c r="A1373" s="91"/>
    </row>
    <row r="1374" ht="17.25">
      <c r="A1374" s="91"/>
    </row>
    <row r="1375" ht="17.25">
      <c r="A1375" s="91"/>
    </row>
    <row r="1376" ht="17.25">
      <c r="A1376" s="91"/>
    </row>
    <row r="1377" ht="17.25">
      <c r="A1377" s="91"/>
    </row>
    <row r="1378" ht="17.25">
      <c r="A1378" s="91"/>
    </row>
    <row r="1379" ht="17.25">
      <c r="A1379" s="91"/>
    </row>
    <row r="1380" ht="17.25">
      <c r="A1380" s="91"/>
    </row>
    <row r="1381" ht="17.25">
      <c r="A1381" s="91"/>
    </row>
    <row r="1382" ht="17.25">
      <c r="A1382" s="91"/>
    </row>
    <row r="1383" ht="17.25">
      <c r="A1383" s="91"/>
    </row>
    <row r="1384" ht="17.25">
      <c r="A1384" s="91"/>
    </row>
    <row r="1385" ht="17.25">
      <c r="A1385" s="91"/>
    </row>
    <row r="1386" ht="17.25">
      <c r="A1386" s="91"/>
    </row>
    <row r="1387" ht="17.25">
      <c r="A1387" s="91"/>
    </row>
    <row r="1388" ht="17.25">
      <c r="A1388" s="91"/>
    </row>
    <row r="1389" ht="17.25">
      <c r="A1389" s="91"/>
    </row>
    <row r="1390" ht="17.25">
      <c r="A1390" s="91"/>
    </row>
    <row r="1391" ht="17.25">
      <c r="A1391" s="91"/>
    </row>
    <row r="1392" ht="17.25">
      <c r="A1392" s="91"/>
    </row>
    <row r="1393" ht="17.25">
      <c r="A1393" s="91"/>
    </row>
    <row r="1394" ht="17.25">
      <c r="A1394" s="91"/>
    </row>
    <row r="1395" ht="17.25">
      <c r="A1395" s="91"/>
    </row>
    <row r="1396" ht="17.25">
      <c r="A1396" s="91"/>
    </row>
    <row r="1397" ht="17.25">
      <c r="A1397" s="91"/>
    </row>
    <row r="1398" ht="17.25">
      <c r="A1398" s="91"/>
    </row>
    <row r="1399" ht="17.25">
      <c r="A1399" s="91"/>
    </row>
    <row r="1400" ht="17.25">
      <c r="A1400" s="91"/>
    </row>
    <row r="1401" ht="17.25">
      <c r="A1401" s="91"/>
    </row>
    <row r="1402" ht="17.25">
      <c r="A1402" s="91"/>
    </row>
    <row r="1403" ht="17.25">
      <c r="A1403" s="91"/>
    </row>
    <row r="1404" ht="17.25">
      <c r="A1404" s="91"/>
    </row>
    <row r="1405" ht="17.25">
      <c r="A1405" s="91"/>
    </row>
    <row r="1406" ht="17.25">
      <c r="A1406" s="91"/>
    </row>
    <row r="1407" ht="17.25">
      <c r="A1407" s="91"/>
    </row>
    <row r="1408" ht="17.25">
      <c r="A1408" s="91"/>
    </row>
    <row r="1409" ht="17.25">
      <c r="A1409" s="91"/>
    </row>
    <row r="1410" ht="17.25">
      <c r="A1410" s="91"/>
    </row>
    <row r="1411" ht="17.25">
      <c r="A1411" s="91"/>
    </row>
    <row r="1412" ht="17.25">
      <c r="A1412" s="91"/>
    </row>
    <row r="1413" ht="17.25">
      <c r="A1413" s="91"/>
    </row>
    <row r="1414" ht="17.25">
      <c r="A1414" s="91"/>
    </row>
    <row r="1415" ht="17.25">
      <c r="A1415" s="91"/>
    </row>
    <row r="1416" ht="17.25">
      <c r="A1416" s="91"/>
    </row>
    <row r="1417" ht="17.25">
      <c r="A1417" s="91"/>
    </row>
    <row r="1418" ht="17.25">
      <c r="A1418" s="91"/>
    </row>
    <row r="1419" ht="17.25">
      <c r="A1419" s="91"/>
    </row>
    <row r="1420" ht="17.25">
      <c r="A1420" s="91"/>
    </row>
    <row r="1421" ht="17.25">
      <c r="A1421" s="91"/>
    </row>
    <row r="1422" ht="17.25">
      <c r="A1422" s="91"/>
    </row>
    <row r="1423" ht="17.25">
      <c r="A1423" s="91"/>
    </row>
    <row r="1424" ht="17.25">
      <c r="A1424" s="91"/>
    </row>
    <row r="1425" ht="17.25">
      <c r="A1425" s="91"/>
    </row>
    <row r="1426" ht="17.25">
      <c r="A1426" s="91"/>
    </row>
    <row r="1427" ht="17.25">
      <c r="A1427" s="91"/>
    </row>
    <row r="1428" ht="17.25">
      <c r="A1428" s="91"/>
    </row>
    <row r="1429" ht="17.25">
      <c r="A1429" s="91"/>
    </row>
    <row r="1430" ht="17.25">
      <c r="A1430" s="91"/>
    </row>
    <row r="1431" ht="17.25">
      <c r="A1431" s="91"/>
    </row>
    <row r="1432" ht="17.25">
      <c r="A1432" s="91"/>
    </row>
    <row r="1433" ht="17.25">
      <c r="A1433" s="91"/>
    </row>
    <row r="1434" ht="17.25">
      <c r="A1434" s="91"/>
    </row>
    <row r="1435" ht="17.25">
      <c r="A1435" s="91"/>
    </row>
    <row r="1436" ht="17.25">
      <c r="A1436" s="91"/>
    </row>
    <row r="1437" ht="17.25">
      <c r="A1437" s="91"/>
    </row>
    <row r="1438" ht="17.25">
      <c r="A1438" s="91"/>
    </row>
    <row r="1439" ht="17.25">
      <c r="A1439" s="91"/>
    </row>
    <row r="1440" ht="17.25">
      <c r="A1440" s="91"/>
    </row>
    <row r="1441" ht="17.25">
      <c r="A1441" s="91"/>
    </row>
    <row r="1442" ht="17.25">
      <c r="A1442" s="91"/>
    </row>
    <row r="1443" ht="17.25">
      <c r="A1443" s="91"/>
    </row>
    <row r="1444" ht="17.25">
      <c r="A1444" s="91"/>
    </row>
    <row r="1445" ht="17.25">
      <c r="A1445" s="91"/>
    </row>
    <row r="1446" ht="17.25">
      <c r="A1446" s="91"/>
    </row>
    <row r="1447" ht="17.25">
      <c r="A1447" s="91"/>
    </row>
    <row r="1448" ht="17.25">
      <c r="A1448" s="91"/>
    </row>
    <row r="1449" ht="17.25">
      <c r="A1449" s="91"/>
    </row>
    <row r="1450" ht="17.25">
      <c r="A1450" s="91"/>
    </row>
    <row r="1451" ht="17.25">
      <c r="A1451" s="91"/>
    </row>
    <row r="1452" ht="17.25">
      <c r="A1452" s="91"/>
    </row>
    <row r="1453" ht="17.25">
      <c r="A1453" s="91"/>
    </row>
    <row r="1454" ht="17.25">
      <c r="A1454" s="91"/>
    </row>
    <row r="1455" ht="17.25">
      <c r="A1455" s="91"/>
    </row>
    <row r="1456" ht="17.25">
      <c r="A1456" s="91"/>
    </row>
    <row r="1457" ht="17.25">
      <c r="A1457" s="91"/>
    </row>
    <row r="1458" ht="17.25">
      <c r="A1458" s="91"/>
    </row>
    <row r="1459" ht="17.25">
      <c r="A1459" s="91"/>
    </row>
    <row r="1460" ht="17.25">
      <c r="A1460" s="91"/>
    </row>
    <row r="1461" ht="17.25">
      <c r="A1461" s="91"/>
    </row>
    <row r="1462" ht="17.25">
      <c r="A1462" s="91"/>
    </row>
    <row r="1463" ht="17.25">
      <c r="A1463" s="91"/>
    </row>
    <row r="1464" ht="17.25">
      <c r="A1464" s="91"/>
    </row>
    <row r="1465" ht="17.25">
      <c r="A1465" s="91"/>
    </row>
    <row r="1466" ht="17.25">
      <c r="A1466" s="91"/>
    </row>
    <row r="1467" ht="17.25">
      <c r="A1467" s="91"/>
    </row>
    <row r="1468" ht="17.25">
      <c r="A1468" s="91"/>
    </row>
    <row r="1469" ht="17.25">
      <c r="A1469" s="91"/>
    </row>
    <row r="1470" ht="17.25">
      <c r="A1470" s="91"/>
    </row>
    <row r="1471" ht="17.25">
      <c r="A1471" s="91"/>
    </row>
    <row r="1472" ht="17.25">
      <c r="A1472" s="91"/>
    </row>
    <row r="1473" ht="17.25">
      <c r="A1473" s="91"/>
    </row>
    <row r="1474" ht="17.25">
      <c r="A1474" s="91"/>
    </row>
    <row r="1475" ht="17.25">
      <c r="A1475" s="91"/>
    </row>
    <row r="1476" ht="17.25">
      <c r="A1476" s="91"/>
    </row>
    <row r="1477" ht="17.25">
      <c r="A1477" s="91"/>
    </row>
    <row r="1478" ht="17.25">
      <c r="A1478" s="91"/>
    </row>
    <row r="1479" ht="17.25">
      <c r="A1479" s="91"/>
    </row>
    <row r="1480" ht="17.25">
      <c r="A1480" s="91"/>
    </row>
    <row r="1481" ht="17.25">
      <c r="A1481" s="91"/>
    </row>
    <row r="1482" ht="17.25">
      <c r="A1482" s="91"/>
    </row>
    <row r="1483" ht="17.25">
      <c r="A1483" s="91"/>
    </row>
    <row r="1484" ht="17.25">
      <c r="A1484" s="91"/>
    </row>
    <row r="1485" ht="17.25">
      <c r="A1485" s="91"/>
    </row>
    <row r="1486" ht="17.25">
      <c r="A1486" s="91"/>
    </row>
    <row r="1487" ht="17.25">
      <c r="A1487" s="91"/>
    </row>
    <row r="1488" ht="17.25">
      <c r="A1488" s="91"/>
    </row>
    <row r="1489" ht="17.25">
      <c r="A1489" s="91"/>
    </row>
    <row r="1490" ht="17.25">
      <c r="A1490" s="91"/>
    </row>
    <row r="1491" ht="17.25">
      <c r="A1491" s="91"/>
    </row>
    <row r="1492" ht="17.25">
      <c r="A1492" s="91"/>
    </row>
    <row r="1493" ht="17.25">
      <c r="A1493" s="91"/>
    </row>
    <row r="1494" ht="17.25">
      <c r="A1494" s="91"/>
    </row>
    <row r="1495" ht="17.25">
      <c r="A1495" s="91"/>
    </row>
    <row r="1496" ht="17.25">
      <c r="A1496" s="91"/>
    </row>
    <row r="1497" ht="17.25">
      <c r="A1497" s="91"/>
    </row>
    <row r="1498" ht="17.25">
      <c r="A1498" s="91"/>
    </row>
    <row r="1499" ht="17.25">
      <c r="A1499" s="91"/>
    </row>
    <row r="1500" ht="17.25">
      <c r="A1500" s="91"/>
    </row>
    <row r="1501" ht="17.25">
      <c r="A1501" s="91"/>
    </row>
    <row r="1502" ht="17.25">
      <c r="A1502" s="91"/>
    </row>
    <row r="1503" ht="17.25">
      <c r="A1503" s="91"/>
    </row>
    <row r="1504" ht="17.25">
      <c r="A1504" s="91"/>
    </row>
    <row r="1505" ht="17.25">
      <c r="A1505" s="91"/>
    </row>
    <row r="1506" ht="17.25">
      <c r="A1506" s="91"/>
    </row>
    <row r="1507" ht="17.25">
      <c r="A1507" s="91"/>
    </row>
    <row r="1508" ht="17.25">
      <c r="A1508" s="91"/>
    </row>
    <row r="1509" ht="17.25">
      <c r="A1509" s="91"/>
    </row>
    <row r="1510" ht="17.25">
      <c r="A1510" s="91"/>
    </row>
    <row r="1511" ht="17.25">
      <c r="A1511" s="91"/>
    </row>
    <row r="1512" ht="17.25">
      <c r="A1512" s="91"/>
    </row>
    <row r="1513" ht="17.25">
      <c r="A1513" s="91"/>
    </row>
    <row r="1514" ht="17.25">
      <c r="A1514" s="91"/>
    </row>
    <row r="1515" ht="17.25">
      <c r="A1515" s="91"/>
    </row>
    <row r="1516" ht="17.25">
      <c r="A1516" s="91"/>
    </row>
    <row r="1517" ht="17.25">
      <c r="A1517" s="91"/>
    </row>
    <row r="1518" ht="17.25">
      <c r="A1518" s="91"/>
    </row>
    <row r="1519" ht="17.25">
      <c r="A1519" s="91"/>
    </row>
    <row r="1520" ht="17.25">
      <c r="A1520" s="91"/>
    </row>
    <row r="1521" ht="17.25">
      <c r="A1521" s="91"/>
    </row>
    <row r="1522" ht="17.25">
      <c r="A1522" s="91"/>
    </row>
    <row r="1523" ht="17.25">
      <c r="A1523" s="91"/>
    </row>
    <row r="1524" ht="17.25">
      <c r="A1524" s="91"/>
    </row>
    <row r="1525" ht="17.25">
      <c r="A1525" s="91"/>
    </row>
    <row r="1526" ht="17.25">
      <c r="A1526" s="91"/>
    </row>
    <row r="1527" ht="17.25">
      <c r="A1527" s="91"/>
    </row>
    <row r="1528" ht="17.25">
      <c r="A1528" s="91"/>
    </row>
    <row r="1529" ht="17.25">
      <c r="A1529" s="91"/>
    </row>
    <row r="1530" ht="17.25">
      <c r="A1530" s="91"/>
    </row>
    <row r="1531" ht="17.25">
      <c r="A1531" s="91"/>
    </row>
    <row r="1532" ht="17.25">
      <c r="A1532" s="91"/>
    </row>
    <row r="1533" ht="17.25">
      <c r="A1533" s="91"/>
    </row>
    <row r="1534" ht="17.25">
      <c r="A1534" s="91"/>
    </row>
    <row r="1535" ht="17.25">
      <c r="A1535" s="91"/>
    </row>
    <row r="1536" ht="17.25">
      <c r="A1536" s="91"/>
    </row>
    <row r="1537" ht="17.25">
      <c r="A1537" s="91"/>
    </row>
    <row r="1538" ht="17.25">
      <c r="A1538" s="91"/>
    </row>
    <row r="1539" ht="17.25">
      <c r="A1539" s="91"/>
    </row>
    <row r="1540" ht="17.25">
      <c r="A1540" s="91"/>
    </row>
    <row r="1541" ht="17.25">
      <c r="A1541" s="91"/>
    </row>
    <row r="1542" ht="17.25">
      <c r="A1542" s="91"/>
    </row>
    <row r="1543" ht="17.25">
      <c r="A1543" s="91"/>
    </row>
    <row r="1544" ht="17.25">
      <c r="A1544" s="91"/>
    </row>
    <row r="1545" ht="17.25">
      <c r="A1545" s="91"/>
    </row>
    <row r="1546" ht="17.25">
      <c r="A1546" s="91"/>
    </row>
    <row r="1547" ht="17.25">
      <c r="A1547" s="91"/>
    </row>
    <row r="1548" ht="17.25">
      <c r="A1548" s="91"/>
    </row>
    <row r="1549" ht="17.25">
      <c r="A1549" s="91"/>
    </row>
    <row r="1550" ht="17.25">
      <c r="A1550" s="91"/>
    </row>
    <row r="1551" ht="17.25">
      <c r="A1551" s="91"/>
    </row>
    <row r="1552" ht="17.25">
      <c r="A1552" s="91"/>
    </row>
    <row r="1553" ht="17.25">
      <c r="A1553" s="91"/>
    </row>
    <row r="1554" ht="17.25">
      <c r="A1554" s="91"/>
    </row>
    <row r="1555" ht="17.25">
      <c r="A1555" s="91"/>
    </row>
    <row r="1556" ht="17.25">
      <c r="A1556" s="91"/>
    </row>
    <row r="1557" ht="17.25">
      <c r="A1557" s="91"/>
    </row>
    <row r="1558" ht="17.25">
      <c r="A1558" s="91"/>
    </row>
    <row r="1559" ht="17.25">
      <c r="A1559" s="91"/>
    </row>
    <row r="1560" ht="17.25">
      <c r="A1560" s="91"/>
    </row>
    <row r="1561" ht="17.25">
      <c r="A1561" s="91"/>
    </row>
    <row r="1562" ht="17.25">
      <c r="A1562" s="91"/>
    </row>
    <row r="1563" ht="17.25">
      <c r="A1563" s="91"/>
    </row>
    <row r="1564" ht="17.25">
      <c r="A1564" s="91"/>
    </row>
    <row r="1565" ht="17.25">
      <c r="A1565" s="91"/>
    </row>
    <row r="1566" ht="17.25">
      <c r="A1566" s="91"/>
    </row>
    <row r="1567" ht="17.25">
      <c r="A1567" s="91"/>
    </row>
    <row r="1568" ht="17.25">
      <c r="A1568" s="91"/>
    </row>
    <row r="1569" ht="17.25">
      <c r="A1569" s="91"/>
    </row>
    <row r="1570" ht="17.25">
      <c r="A1570" s="91"/>
    </row>
    <row r="1571" ht="17.25">
      <c r="A1571" s="91"/>
    </row>
    <row r="1572" ht="17.25">
      <c r="A1572" s="91"/>
    </row>
    <row r="1573" ht="17.25">
      <c r="A1573" s="91"/>
    </row>
    <row r="1574" ht="17.25">
      <c r="A1574" s="91"/>
    </row>
    <row r="1575" ht="17.25">
      <c r="A1575" s="91"/>
    </row>
    <row r="1576" ht="17.25">
      <c r="A1576" s="91"/>
    </row>
    <row r="1577" ht="17.25">
      <c r="A1577" s="91"/>
    </row>
    <row r="1578" ht="17.25">
      <c r="A1578" s="91"/>
    </row>
    <row r="1579" ht="17.25">
      <c r="A1579" s="91"/>
    </row>
    <row r="1580" ht="17.25">
      <c r="A1580" s="91"/>
    </row>
    <row r="1581" ht="17.25">
      <c r="A1581" s="91"/>
    </row>
    <row r="1582" ht="17.25">
      <c r="A1582" s="91"/>
    </row>
    <row r="1583" ht="17.25">
      <c r="A1583" s="91"/>
    </row>
    <row r="1584" ht="17.25">
      <c r="A1584" s="91"/>
    </row>
    <row r="1585" ht="17.25">
      <c r="A1585" s="91"/>
    </row>
    <row r="1586" ht="17.25">
      <c r="A1586" s="91"/>
    </row>
    <row r="1587" ht="17.25">
      <c r="A1587" s="91"/>
    </row>
    <row r="1588" ht="17.25">
      <c r="A1588" s="91"/>
    </row>
    <row r="1589" ht="17.25">
      <c r="A1589" s="91"/>
    </row>
    <row r="1590" ht="17.25">
      <c r="A1590" s="91"/>
    </row>
    <row r="1591" ht="17.25">
      <c r="A1591" s="91"/>
    </row>
    <row r="1592" ht="17.25">
      <c r="A1592" s="91"/>
    </row>
    <row r="1593" ht="17.25">
      <c r="A1593" s="91"/>
    </row>
    <row r="1594" ht="17.25">
      <c r="A1594" s="91"/>
    </row>
    <row r="1595" ht="17.25">
      <c r="A1595" s="91"/>
    </row>
    <row r="1596" ht="17.25">
      <c r="A1596" s="91"/>
    </row>
    <row r="1597" ht="17.25">
      <c r="A1597" s="91"/>
    </row>
    <row r="1598" ht="17.25">
      <c r="A1598" s="91"/>
    </row>
    <row r="1599" ht="17.25">
      <c r="A1599" s="91"/>
    </row>
    <row r="1600" ht="17.25">
      <c r="A1600" s="91"/>
    </row>
    <row r="1601" ht="17.25">
      <c r="A1601" s="91"/>
    </row>
    <row r="1602" ht="17.25">
      <c r="A1602" s="91"/>
    </row>
    <row r="1603" ht="17.25">
      <c r="A1603" s="91"/>
    </row>
    <row r="1604" ht="17.25">
      <c r="A1604" s="91"/>
    </row>
    <row r="1605" ht="17.25">
      <c r="A1605" s="91"/>
    </row>
    <row r="1606" ht="17.25">
      <c r="A1606" s="91"/>
    </row>
    <row r="1607" ht="17.25">
      <c r="A1607" s="91"/>
    </row>
    <row r="1608" ht="17.25">
      <c r="A1608" s="91"/>
    </row>
    <row r="1609" ht="17.25">
      <c r="A1609" s="91"/>
    </row>
    <row r="1610" ht="17.25">
      <c r="A1610" s="91"/>
    </row>
    <row r="1611" ht="17.25">
      <c r="A1611" s="91"/>
    </row>
    <row r="1612" ht="17.25">
      <c r="A1612" s="91"/>
    </row>
    <row r="1613" ht="17.25">
      <c r="A1613" s="91"/>
    </row>
    <row r="1614" ht="17.25">
      <c r="A1614" s="91"/>
    </row>
    <row r="1615" ht="17.25">
      <c r="A1615" s="91"/>
    </row>
    <row r="1616" ht="17.25">
      <c r="A1616" s="91"/>
    </row>
    <row r="1617" ht="17.25">
      <c r="A1617" s="91"/>
    </row>
    <row r="1618" ht="17.25">
      <c r="A1618" s="91"/>
    </row>
    <row r="1619" ht="17.25">
      <c r="A1619" s="91"/>
    </row>
    <row r="1620" ht="17.25">
      <c r="A1620" s="91"/>
    </row>
    <row r="1621" ht="17.25">
      <c r="A1621" s="91"/>
    </row>
    <row r="1622" ht="17.25">
      <c r="A1622" s="91"/>
    </row>
    <row r="1623" ht="17.25">
      <c r="A1623" s="91"/>
    </row>
    <row r="1624" ht="17.25">
      <c r="A1624" s="91"/>
    </row>
    <row r="1625" ht="17.25">
      <c r="A1625" s="91"/>
    </row>
    <row r="1626" ht="17.25">
      <c r="A1626" s="91"/>
    </row>
    <row r="1627" ht="17.25">
      <c r="A1627" s="91"/>
    </row>
    <row r="1628" ht="17.25">
      <c r="A1628" s="91"/>
    </row>
    <row r="1629" ht="17.25">
      <c r="A1629" s="91"/>
    </row>
    <row r="1630" ht="17.25">
      <c r="A1630" s="91"/>
    </row>
    <row r="1631" ht="17.25">
      <c r="A1631" s="91"/>
    </row>
    <row r="1632" ht="17.25">
      <c r="A1632" s="91"/>
    </row>
    <row r="1633" ht="17.25">
      <c r="A1633" s="91"/>
    </row>
    <row r="1634" ht="17.25">
      <c r="A1634" s="91"/>
    </row>
    <row r="1635" ht="17.25">
      <c r="A1635" s="91"/>
    </row>
    <row r="1636" ht="17.25">
      <c r="A1636" s="91"/>
    </row>
    <row r="1637" ht="17.25">
      <c r="A1637" s="91"/>
    </row>
    <row r="1638" ht="17.25">
      <c r="A1638" s="91"/>
    </row>
    <row r="1639" ht="17.25">
      <c r="A1639" s="91"/>
    </row>
    <row r="1640" ht="17.25">
      <c r="A1640" s="91"/>
    </row>
    <row r="1641" ht="17.25">
      <c r="A1641" s="91"/>
    </row>
    <row r="1642" ht="17.25">
      <c r="A1642" s="91"/>
    </row>
    <row r="1643" ht="17.25">
      <c r="A1643" s="91"/>
    </row>
    <row r="1644" ht="17.25">
      <c r="A1644" s="91"/>
    </row>
    <row r="1645" ht="17.25">
      <c r="A1645" s="91"/>
    </row>
    <row r="1646" ht="17.25">
      <c r="A1646" s="91"/>
    </row>
    <row r="1647" ht="17.25">
      <c r="A1647" s="91"/>
    </row>
    <row r="1648" ht="17.25">
      <c r="A1648" s="91"/>
    </row>
    <row r="1649" ht="17.25">
      <c r="A1649" s="91"/>
    </row>
    <row r="1650" ht="17.25">
      <c r="A1650" s="91"/>
    </row>
    <row r="1651" ht="17.25">
      <c r="A1651" s="91"/>
    </row>
    <row r="1652" ht="17.25">
      <c r="A1652" s="91"/>
    </row>
    <row r="1653" ht="17.25">
      <c r="A1653" s="91"/>
    </row>
    <row r="1654" ht="17.25">
      <c r="A1654" s="91"/>
    </row>
    <row r="1655" ht="17.25">
      <c r="A1655" s="91"/>
    </row>
    <row r="1656" ht="17.25">
      <c r="A1656" s="91"/>
    </row>
    <row r="1657" ht="17.25">
      <c r="A1657" s="91"/>
    </row>
    <row r="1658" ht="17.25">
      <c r="A1658" s="91"/>
    </row>
    <row r="1659" ht="17.25">
      <c r="A1659" s="91"/>
    </row>
    <row r="1660" ht="17.25">
      <c r="A1660" s="91"/>
    </row>
    <row r="1661" ht="17.25">
      <c r="A1661" s="91"/>
    </row>
    <row r="1662" ht="17.25">
      <c r="A1662" s="91"/>
    </row>
    <row r="1663" ht="17.25">
      <c r="A1663" s="91"/>
    </row>
    <row r="1664" ht="17.25">
      <c r="A1664" s="91"/>
    </row>
    <row r="1665" ht="17.25">
      <c r="A1665" s="91"/>
    </row>
    <row r="1666" ht="17.25">
      <c r="A1666" s="91"/>
    </row>
    <row r="1667" ht="17.25">
      <c r="A1667" s="91"/>
    </row>
    <row r="1668" ht="17.25">
      <c r="A1668" s="91"/>
    </row>
    <row r="1669" ht="17.25">
      <c r="A1669" s="91"/>
    </row>
    <row r="1670" ht="17.25">
      <c r="A1670" s="91"/>
    </row>
    <row r="1671" ht="17.25">
      <c r="A1671" s="91"/>
    </row>
    <row r="1672" ht="17.25">
      <c r="A1672" s="91"/>
    </row>
    <row r="1673" ht="17.25">
      <c r="A1673" s="91"/>
    </row>
    <row r="1674" ht="17.25">
      <c r="A1674" s="91"/>
    </row>
    <row r="1675" ht="17.25">
      <c r="A1675" s="91"/>
    </row>
    <row r="1676" ht="17.25">
      <c r="A1676" s="91"/>
    </row>
    <row r="1677" ht="17.25">
      <c r="A1677" s="91"/>
    </row>
    <row r="1678" ht="17.25">
      <c r="A1678" s="91"/>
    </row>
    <row r="1679" ht="17.25">
      <c r="A1679" s="91"/>
    </row>
    <row r="1680" ht="17.25">
      <c r="A1680" s="91"/>
    </row>
    <row r="1681" ht="17.25">
      <c r="A1681" s="91"/>
    </row>
    <row r="1682" ht="17.25">
      <c r="A1682" s="91"/>
    </row>
    <row r="1683" ht="17.25">
      <c r="A1683" s="91"/>
    </row>
    <row r="1684" ht="17.25">
      <c r="A1684" s="91"/>
    </row>
    <row r="1685" ht="17.25">
      <c r="A1685" s="91"/>
    </row>
    <row r="1686" ht="17.25">
      <c r="A1686" s="91"/>
    </row>
    <row r="1687" ht="17.25">
      <c r="A1687" s="91"/>
    </row>
    <row r="1688" ht="17.25">
      <c r="A1688" s="91"/>
    </row>
    <row r="1689" ht="17.25">
      <c r="A1689" s="91"/>
    </row>
    <row r="1690" ht="17.25">
      <c r="A1690" s="91"/>
    </row>
    <row r="1691" ht="17.25">
      <c r="A1691" s="91"/>
    </row>
    <row r="1692" ht="17.25">
      <c r="A1692" s="91"/>
    </row>
    <row r="1693" ht="17.25">
      <c r="A1693" s="91"/>
    </row>
    <row r="1694" ht="17.25">
      <c r="A1694" s="91"/>
    </row>
    <row r="1695" ht="17.25">
      <c r="A1695" s="91"/>
    </row>
    <row r="1696" ht="17.25">
      <c r="A1696" s="91"/>
    </row>
    <row r="1697" ht="17.25">
      <c r="A1697" s="91"/>
    </row>
    <row r="1698" ht="17.25">
      <c r="A1698" s="91"/>
    </row>
    <row r="1699" ht="17.25">
      <c r="A1699" s="91"/>
    </row>
    <row r="1700" ht="17.25">
      <c r="A1700" s="91"/>
    </row>
    <row r="1701" ht="17.25">
      <c r="A1701" s="91"/>
    </row>
    <row r="1702" ht="17.25">
      <c r="A1702" s="91"/>
    </row>
    <row r="1703" ht="17.25">
      <c r="A1703" s="91"/>
    </row>
    <row r="1704" ht="17.25">
      <c r="A1704" s="91"/>
    </row>
    <row r="1705" ht="17.25">
      <c r="A1705" s="91"/>
    </row>
    <row r="1706" ht="17.25">
      <c r="A1706" s="91"/>
    </row>
    <row r="1707" ht="17.25">
      <c r="A1707" s="91"/>
    </row>
    <row r="1708" ht="17.25">
      <c r="A1708" s="91"/>
    </row>
    <row r="1709" ht="17.25">
      <c r="A1709" s="91"/>
    </row>
    <row r="1710" ht="17.25">
      <c r="A1710" s="91"/>
    </row>
    <row r="1711" ht="17.25">
      <c r="A1711" s="91"/>
    </row>
    <row r="1712" ht="17.25">
      <c r="A1712" s="91"/>
    </row>
    <row r="1713" ht="17.25">
      <c r="A1713" s="91"/>
    </row>
    <row r="1714" ht="17.25">
      <c r="A1714" s="91"/>
    </row>
    <row r="1715" ht="17.25">
      <c r="A1715" s="91"/>
    </row>
    <row r="1716" ht="17.25">
      <c r="A1716" s="91"/>
    </row>
    <row r="1717" ht="17.25">
      <c r="A1717" s="91"/>
    </row>
    <row r="1718" ht="17.25">
      <c r="A1718" s="91"/>
    </row>
    <row r="1719" ht="17.25">
      <c r="A1719" s="91"/>
    </row>
    <row r="1720" ht="17.25">
      <c r="A1720" s="91"/>
    </row>
    <row r="1721" ht="17.25">
      <c r="A1721" s="91"/>
    </row>
    <row r="1722" ht="17.25">
      <c r="A1722" s="91"/>
    </row>
    <row r="1723" ht="17.25">
      <c r="A1723" s="91"/>
    </row>
    <row r="1724" ht="17.25">
      <c r="A1724" s="91"/>
    </row>
    <row r="1725" ht="17.25">
      <c r="A1725" s="91"/>
    </row>
    <row r="1726" ht="17.25">
      <c r="A1726" s="91"/>
    </row>
    <row r="1727" ht="17.25">
      <c r="A1727" s="91"/>
    </row>
    <row r="1728" ht="17.25">
      <c r="A1728" s="91"/>
    </row>
    <row r="1729" ht="17.25">
      <c r="A1729" s="91"/>
    </row>
    <row r="1730" ht="17.25">
      <c r="A1730" s="91"/>
    </row>
    <row r="1731" ht="17.25">
      <c r="A1731" s="91"/>
    </row>
    <row r="1732" ht="17.25">
      <c r="A1732" s="91"/>
    </row>
    <row r="1733" ht="17.25">
      <c r="A1733" s="91"/>
    </row>
    <row r="1734" ht="17.25">
      <c r="A1734" s="91"/>
    </row>
    <row r="1735" ht="17.25">
      <c r="A1735" s="91"/>
    </row>
    <row r="1736" ht="17.25">
      <c r="A1736" s="91"/>
    </row>
    <row r="1737" ht="17.25">
      <c r="A1737" s="91"/>
    </row>
    <row r="1738" ht="17.25">
      <c r="A1738" s="91"/>
    </row>
    <row r="1739" ht="17.25">
      <c r="A1739" s="91"/>
    </row>
    <row r="1740" ht="17.25">
      <c r="A1740" s="91"/>
    </row>
    <row r="1741" ht="17.25">
      <c r="A1741" s="91"/>
    </row>
    <row r="1742" ht="17.25">
      <c r="A1742" s="91"/>
    </row>
    <row r="1743" ht="17.25">
      <c r="A1743" s="91"/>
    </row>
    <row r="1744" ht="17.25">
      <c r="A1744" s="91"/>
    </row>
    <row r="1745" ht="17.25">
      <c r="A1745" s="91"/>
    </row>
    <row r="1746" ht="17.25">
      <c r="A1746" s="91"/>
    </row>
    <row r="1747" ht="17.25">
      <c r="A1747" s="91"/>
    </row>
    <row r="1748" ht="17.25">
      <c r="A1748" s="91"/>
    </row>
    <row r="1749" ht="17.25">
      <c r="A1749" s="91"/>
    </row>
    <row r="1750" ht="17.25">
      <c r="A1750" s="91"/>
    </row>
    <row r="1751" ht="17.25">
      <c r="A1751" s="91"/>
    </row>
    <row r="1752" ht="17.25">
      <c r="A1752" s="91"/>
    </row>
    <row r="1753" ht="17.25">
      <c r="A1753" s="91"/>
    </row>
    <row r="1754" ht="17.25">
      <c r="A1754" s="91"/>
    </row>
    <row r="1755" ht="17.25">
      <c r="A1755" s="91"/>
    </row>
    <row r="1756" ht="17.25">
      <c r="A1756" s="91"/>
    </row>
    <row r="1757" ht="17.25">
      <c r="A1757" s="91"/>
    </row>
    <row r="1758" ht="17.25">
      <c r="A1758" s="91"/>
    </row>
    <row r="1759" ht="17.25">
      <c r="A1759" s="91"/>
    </row>
    <row r="1760" ht="17.25">
      <c r="A1760" s="91"/>
    </row>
    <row r="1761" ht="17.25">
      <c r="A1761" s="91"/>
    </row>
    <row r="1762" ht="17.25">
      <c r="A1762" s="91"/>
    </row>
    <row r="1763" ht="17.25">
      <c r="A1763" s="91"/>
    </row>
    <row r="1764" ht="17.25">
      <c r="A1764" s="91"/>
    </row>
    <row r="1765" ht="17.25">
      <c r="A1765" s="91"/>
    </row>
    <row r="1766" ht="17.25">
      <c r="A1766" s="91"/>
    </row>
    <row r="1767" ht="17.25">
      <c r="A1767" s="91"/>
    </row>
    <row r="1768" ht="17.25">
      <c r="A1768" s="91"/>
    </row>
    <row r="1769" ht="17.25">
      <c r="A1769" s="91"/>
    </row>
    <row r="1770" ht="17.25">
      <c r="A1770" s="91"/>
    </row>
    <row r="1771" ht="17.25">
      <c r="A1771" s="91"/>
    </row>
    <row r="1772" ht="17.25">
      <c r="A1772" s="91"/>
    </row>
    <row r="1773" ht="17.25">
      <c r="A1773" s="91"/>
    </row>
    <row r="1774" ht="17.25">
      <c r="A1774" s="91"/>
    </row>
    <row r="1775" ht="17.25">
      <c r="A1775" s="91"/>
    </row>
    <row r="1776" ht="17.25">
      <c r="A1776" s="91"/>
    </row>
    <row r="1777" ht="17.25">
      <c r="A1777" s="91"/>
    </row>
    <row r="1778" ht="17.25">
      <c r="A1778" s="91"/>
    </row>
    <row r="1779" ht="17.25">
      <c r="A1779" s="91"/>
    </row>
    <row r="1780" ht="17.25">
      <c r="A1780" s="91"/>
    </row>
    <row r="1781" ht="17.25">
      <c r="A1781" s="91"/>
    </row>
    <row r="1782" ht="17.25">
      <c r="A1782" s="91"/>
    </row>
    <row r="1783" ht="17.25">
      <c r="A1783" s="91"/>
    </row>
    <row r="1784" ht="17.25">
      <c r="A1784" s="91"/>
    </row>
    <row r="1785" ht="17.25">
      <c r="A1785" s="91"/>
    </row>
    <row r="1786" ht="17.25">
      <c r="A1786" s="91"/>
    </row>
    <row r="1787" ht="17.25">
      <c r="A1787" s="91"/>
    </row>
    <row r="1788" ht="17.25">
      <c r="A1788" s="91"/>
    </row>
    <row r="1789" ht="17.25">
      <c r="A1789" s="91"/>
    </row>
    <row r="1790" ht="17.25">
      <c r="A1790" s="91"/>
    </row>
    <row r="1791" ht="17.25">
      <c r="A1791" s="91"/>
    </row>
    <row r="1792" ht="17.25">
      <c r="A1792" s="91"/>
    </row>
    <row r="1793" ht="17.25">
      <c r="A1793" s="91"/>
    </row>
    <row r="1794" ht="17.25">
      <c r="A1794" s="91"/>
    </row>
    <row r="1795" ht="17.25">
      <c r="A1795" s="91"/>
    </row>
    <row r="1796" ht="17.25">
      <c r="A1796" s="91"/>
    </row>
    <row r="1797" ht="17.25">
      <c r="A1797" s="91"/>
    </row>
    <row r="1798" ht="17.25">
      <c r="A1798" s="91"/>
    </row>
    <row r="1799" ht="17.25">
      <c r="A1799" s="91"/>
    </row>
    <row r="1800" ht="17.25">
      <c r="A1800" s="91"/>
    </row>
    <row r="1801" ht="17.25">
      <c r="A1801" s="91"/>
    </row>
    <row r="1802" ht="17.25">
      <c r="A1802" s="91"/>
    </row>
    <row r="1803" ht="17.25">
      <c r="A1803" s="91"/>
    </row>
    <row r="1804" ht="17.25">
      <c r="A1804" s="91"/>
    </row>
    <row r="1805" ht="17.25">
      <c r="A1805" s="91"/>
    </row>
    <row r="1806" ht="17.25">
      <c r="A1806" s="91"/>
    </row>
    <row r="1807" ht="17.25">
      <c r="A1807" s="91"/>
    </row>
    <row r="1808" ht="17.25">
      <c r="A1808" s="91"/>
    </row>
    <row r="1809" ht="17.25">
      <c r="A1809" s="91"/>
    </row>
    <row r="1810" ht="17.25">
      <c r="A1810" s="91"/>
    </row>
    <row r="1811" ht="17.25">
      <c r="A1811" s="91"/>
    </row>
    <row r="1812" ht="17.25">
      <c r="A1812" s="91"/>
    </row>
    <row r="1813" ht="17.25">
      <c r="A1813" s="91"/>
    </row>
    <row r="1814" ht="17.25">
      <c r="A1814" s="91"/>
    </row>
    <row r="1815" ht="17.25">
      <c r="A1815" s="91"/>
    </row>
    <row r="1816" ht="17.25">
      <c r="A1816" s="91"/>
    </row>
    <row r="1817" ht="17.25">
      <c r="A1817" s="91"/>
    </row>
    <row r="1818" ht="17.25">
      <c r="A1818" s="91"/>
    </row>
    <row r="1819" ht="17.25">
      <c r="A1819" s="91"/>
    </row>
    <row r="1820" ht="17.25">
      <c r="A1820" s="91"/>
    </row>
    <row r="1821" ht="17.25">
      <c r="A1821" s="91"/>
    </row>
    <row r="1822" ht="17.25">
      <c r="A1822" s="91"/>
    </row>
    <row r="1823" ht="17.25">
      <c r="A1823" s="91"/>
    </row>
    <row r="1824" ht="17.25">
      <c r="A1824" s="91"/>
    </row>
    <row r="1825" ht="17.25">
      <c r="A1825" s="91"/>
    </row>
    <row r="1826" ht="17.25">
      <c r="A1826" s="91"/>
    </row>
    <row r="1827" ht="17.25">
      <c r="A1827" s="91"/>
    </row>
    <row r="1828" ht="17.25">
      <c r="A1828" s="91"/>
    </row>
    <row r="1829" ht="17.25">
      <c r="A1829" s="91"/>
    </row>
    <row r="1830" ht="17.25">
      <c r="A1830" s="91"/>
    </row>
    <row r="1831" ht="17.25">
      <c r="A1831" s="91"/>
    </row>
    <row r="1832" ht="17.25">
      <c r="A1832" s="91"/>
    </row>
    <row r="1833" ht="17.25">
      <c r="A1833" s="91"/>
    </row>
    <row r="1834" ht="17.25">
      <c r="A1834" s="91"/>
    </row>
    <row r="1835" ht="17.25">
      <c r="A1835" s="91"/>
    </row>
    <row r="1836" ht="17.25">
      <c r="A1836" s="91"/>
    </row>
    <row r="1837" ht="17.25">
      <c r="A1837" s="91"/>
    </row>
    <row r="1838" ht="17.25">
      <c r="A1838" s="91"/>
    </row>
    <row r="1839" ht="17.25">
      <c r="A1839" s="91"/>
    </row>
    <row r="1840" ht="17.25">
      <c r="A1840" s="91"/>
    </row>
    <row r="1841" ht="17.25">
      <c r="A1841" s="91"/>
    </row>
    <row r="1842" ht="17.25">
      <c r="A1842" s="91"/>
    </row>
    <row r="1843" ht="17.25">
      <c r="A1843" s="91"/>
    </row>
    <row r="1844" ht="17.25">
      <c r="A1844" s="91"/>
    </row>
    <row r="1845" ht="17.25">
      <c r="A1845" s="91"/>
    </row>
    <row r="1846" ht="17.25">
      <c r="A1846" s="91"/>
    </row>
    <row r="1847" ht="17.25">
      <c r="A1847" s="91"/>
    </row>
    <row r="1848" ht="17.25">
      <c r="A1848" s="91"/>
    </row>
    <row r="1849" ht="17.25">
      <c r="A1849" s="91"/>
    </row>
    <row r="1850" ht="17.25">
      <c r="A1850" s="91"/>
    </row>
    <row r="1851" ht="17.25">
      <c r="A1851" s="91"/>
    </row>
    <row r="1852" ht="17.25">
      <c r="A1852" s="91"/>
    </row>
    <row r="1853" ht="17.25">
      <c r="A1853" s="91"/>
    </row>
    <row r="1854" ht="17.25">
      <c r="A1854" s="91"/>
    </row>
    <row r="1855" ht="17.25">
      <c r="A1855" s="91"/>
    </row>
    <row r="1856" ht="17.25">
      <c r="A1856" s="91"/>
    </row>
    <row r="1857" ht="17.25">
      <c r="A1857" s="91"/>
    </row>
    <row r="1858" ht="17.25">
      <c r="A1858" s="91"/>
    </row>
    <row r="1859" ht="17.25">
      <c r="A1859" s="91"/>
    </row>
    <row r="1860" ht="17.25">
      <c r="A1860" s="91"/>
    </row>
    <row r="1861" ht="17.25">
      <c r="A1861" s="91"/>
    </row>
    <row r="1862" ht="17.25">
      <c r="A1862" s="91"/>
    </row>
    <row r="1863" ht="17.25">
      <c r="A1863" s="91"/>
    </row>
    <row r="1864" ht="17.25">
      <c r="A1864" s="91"/>
    </row>
    <row r="1865" ht="17.25">
      <c r="A1865" s="91"/>
    </row>
    <row r="1866" ht="17.25">
      <c r="A1866" s="91"/>
    </row>
    <row r="1867" ht="17.25">
      <c r="A1867" s="91"/>
    </row>
    <row r="1868" ht="17.25">
      <c r="A1868" s="91"/>
    </row>
    <row r="1869" ht="17.25">
      <c r="A1869" s="91"/>
    </row>
    <row r="1870" ht="17.25">
      <c r="A1870" s="91"/>
    </row>
    <row r="1871" ht="17.25">
      <c r="A1871" s="91"/>
    </row>
    <row r="1872" ht="17.25">
      <c r="A1872" s="91"/>
    </row>
    <row r="1873" ht="17.25">
      <c r="A1873" s="91"/>
    </row>
    <row r="1874" ht="17.25">
      <c r="A1874" s="91"/>
    </row>
    <row r="1875" ht="17.25">
      <c r="A1875" s="91"/>
    </row>
    <row r="1876" ht="17.25">
      <c r="A1876" s="91"/>
    </row>
    <row r="1877" ht="17.25">
      <c r="A1877" s="91"/>
    </row>
    <row r="1878" ht="17.25">
      <c r="A1878" s="91"/>
    </row>
    <row r="1879" ht="17.25">
      <c r="A1879" s="91"/>
    </row>
    <row r="1880" ht="17.25">
      <c r="A1880" s="91"/>
    </row>
    <row r="1881" ht="17.25">
      <c r="A1881" s="91"/>
    </row>
    <row r="1882" ht="17.25">
      <c r="A1882" s="91"/>
    </row>
    <row r="1883" ht="17.25">
      <c r="A1883" s="91"/>
    </row>
    <row r="1884" ht="17.25">
      <c r="A1884" s="91"/>
    </row>
    <row r="1885" ht="17.25">
      <c r="A1885" s="91"/>
    </row>
    <row r="1886" ht="17.25">
      <c r="A1886" s="91"/>
    </row>
    <row r="1887" ht="17.25">
      <c r="A1887" s="91"/>
    </row>
    <row r="1888" ht="17.25">
      <c r="A1888" s="91"/>
    </row>
    <row r="1889" ht="17.25">
      <c r="A1889" s="91"/>
    </row>
    <row r="1890" ht="17.25">
      <c r="A1890" s="91"/>
    </row>
    <row r="1891" ht="17.25">
      <c r="A1891" s="91"/>
    </row>
    <row r="1892" ht="17.25">
      <c r="A1892" s="91"/>
    </row>
    <row r="1893" ht="17.25">
      <c r="A1893" s="91"/>
    </row>
    <row r="1894" ht="17.25">
      <c r="A1894" s="91"/>
    </row>
    <row r="1895" ht="17.25">
      <c r="A1895" s="91"/>
    </row>
    <row r="1896" ht="17.25">
      <c r="A1896" s="91"/>
    </row>
    <row r="1897" ht="17.25">
      <c r="A1897" s="91"/>
    </row>
    <row r="1898" ht="17.25">
      <c r="A1898" s="91"/>
    </row>
    <row r="1899" ht="17.25">
      <c r="A1899" s="91"/>
    </row>
    <row r="1900" ht="17.25">
      <c r="A1900" s="91"/>
    </row>
    <row r="1901" ht="17.25">
      <c r="A1901" s="91"/>
    </row>
    <row r="1902" ht="17.25">
      <c r="A1902" s="91"/>
    </row>
    <row r="1903" ht="17.25">
      <c r="A1903" s="91"/>
    </row>
    <row r="1904" ht="17.25">
      <c r="A1904" s="91"/>
    </row>
    <row r="1905" ht="17.25">
      <c r="A1905" s="91"/>
    </row>
    <row r="1906" ht="17.25">
      <c r="A1906" s="91"/>
    </row>
    <row r="1907" ht="17.25">
      <c r="A1907" s="91"/>
    </row>
    <row r="1908" ht="17.25">
      <c r="A1908" s="91"/>
    </row>
    <row r="1909" ht="17.25">
      <c r="A1909" s="91"/>
    </row>
    <row r="1910" ht="17.25">
      <c r="A1910" s="91"/>
    </row>
    <row r="1911" ht="17.25">
      <c r="A1911" s="91"/>
    </row>
    <row r="1912" ht="17.25">
      <c r="A1912" s="91"/>
    </row>
    <row r="1913" ht="17.25">
      <c r="A1913" s="91"/>
    </row>
    <row r="1914" ht="17.25">
      <c r="A1914" s="91"/>
    </row>
    <row r="1915" ht="17.25">
      <c r="A1915" s="91"/>
    </row>
    <row r="1916" ht="17.25">
      <c r="A1916" s="91"/>
    </row>
    <row r="1917" ht="17.25">
      <c r="A1917" s="91"/>
    </row>
    <row r="1918" ht="17.25">
      <c r="A1918" s="91"/>
    </row>
    <row r="1919" ht="17.25">
      <c r="A1919" s="91"/>
    </row>
    <row r="1920" ht="17.25">
      <c r="A1920" s="91"/>
    </row>
    <row r="1921" ht="17.25">
      <c r="A1921" s="91"/>
    </row>
    <row r="1922" ht="17.25">
      <c r="A1922" s="91"/>
    </row>
    <row r="1923" ht="17.25">
      <c r="A1923" s="91"/>
    </row>
    <row r="1924" ht="17.25">
      <c r="A1924" s="91"/>
    </row>
    <row r="1925" ht="17.25">
      <c r="A1925" s="91"/>
    </row>
    <row r="1926" ht="17.25">
      <c r="A1926" s="91"/>
    </row>
    <row r="1927" ht="17.25">
      <c r="A1927" s="91"/>
    </row>
    <row r="1928" ht="17.25">
      <c r="A1928" s="91"/>
    </row>
    <row r="1929" ht="17.25">
      <c r="A1929" s="91"/>
    </row>
    <row r="1930" ht="17.25">
      <c r="A1930" s="91"/>
    </row>
    <row r="1931" ht="17.25">
      <c r="A1931" s="91"/>
    </row>
    <row r="1932" ht="17.25">
      <c r="A1932" s="91"/>
    </row>
    <row r="1933" ht="17.25">
      <c r="A1933" s="91"/>
    </row>
    <row r="1934" ht="17.25">
      <c r="A1934" s="91"/>
    </row>
    <row r="1935" ht="17.25">
      <c r="A1935" s="91"/>
    </row>
    <row r="1936" ht="17.25">
      <c r="A1936" s="91"/>
    </row>
    <row r="1937" ht="17.25">
      <c r="A1937" s="91"/>
    </row>
    <row r="1938" ht="17.25">
      <c r="A1938" s="91"/>
    </row>
    <row r="1939" ht="17.25">
      <c r="A1939" s="91"/>
    </row>
    <row r="1940" ht="17.25">
      <c r="A1940" s="91"/>
    </row>
    <row r="1941" ht="17.25">
      <c r="A1941" s="91"/>
    </row>
    <row r="1942" ht="17.25">
      <c r="A1942" s="91"/>
    </row>
    <row r="1943" ht="17.25">
      <c r="A1943" s="91"/>
    </row>
    <row r="1944" ht="17.25">
      <c r="A1944" s="91"/>
    </row>
    <row r="1945" ht="17.25">
      <c r="A1945" s="91"/>
    </row>
    <row r="1946" ht="17.25">
      <c r="A1946" s="91"/>
    </row>
    <row r="1947" ht="17.25">
      <c r="A1947" s="91"/>
    </row>
    <row r="1948" ht="17.25">
      <c r="A1948" s="91"/>
    </row>
    <row r="1949" ht="17.25">
      <c r="A1949" s="91"/>
    </row>
    <row r="1950" ht="17.25">
      <c r="A1950" s="91"/>
    </row>
    <row r="1951" ht="17.25">
      <c r="A1951" s="91"/>
    </row>
    <row r="1952" ht="17.25">
      <c r="A1952" s="91"/>
    </row>
    <row r="1953" ht="17.25">
      <c r="A1953" s="91"/>
    </row>
    <row r="1954" ht="17.25">
      <c r="A1954" s="91"/>
    </row>
    <row r="1955" ht="17.25">
      <c r="A1955" s="91"/>
    </row>
    <row r="1956" ht="17.25">
      <c r="A1956" s="91"/>
    </row>
    <row r="1957" ht="17.25">
      <c r="A1957" s="91"/>
    </row>
    <row r="1958" ht="17.25">
      <c r="A1958" s="91"/>
    </row>
    <row r="1959" ht="17.25">
      <c r="A1959" s="91"/>
    </row>
    <row r="1960" ht="17.25">
      <c r="A1960" s="91"/>
    </row>
    <row r="1961" ht="17.25">
      <c r="A1961" s="91"/>
    </row>
    <row r="1962" ht="17.25">
      <c r="A1962" s="91"/>
    </row>
    <row r="1963" ht="17.25">
      <c r="A1963" s="91"/>
    </row>
    <row r="1964" ht="17.25">
      <c r="A1964" s="91"/>
    </row>
    <row r="1965" ht="17.25">
      <c r="A1965" s="91"/>
    </row>
    <row r="1966" ht="17.25">
      <c r="A1966" s="91"/>
    </row>
    <row r="1967" ht="17.25">
      <c r="A1967" s="91"/>
    </row>
    <row r="1968" ht="17.25">
      <c r="A1968" s="91"/>
    </row>
    <row r="1969" ht="17.25">
      <c r="A1969" s="91"/>
    </row>
    <row r="1970" ht="17.25">
      <c r="A1970" s="91"/>
    </row>
    <row r="1971" ht="17.25">
      <c r="A1971" s="91"/>
    </row>
    <row r="1972" ht="17.25">
      <c r="A1972" s="91"/>
    </row>
    <row r="1973" ht="17.25">
      <c r="A1973" s="91"/>
    </row>
    <row r="1974" ht="17.25">
      <c r="A1974" s="91"/>
    </row>
    <row r="1975" ht="17.25">
      <c r="A1975" s="91"/>
    </row>
    <row r="1976" ht="17.25">
      <c r="A1976" s="91"/>
    </row>
    <row r="1977" ht="17.25">
      <c r="A1977" s="91"/>
    </row>
    <row r="1978" ht="17.25">
      <c r="A1978" s="91"/>
    </row>
    <row r="1979" ht="17.25">
      <c r="A1979" s="91"/>
    </row>
    <row r="1980" ht="17.25">
      <c r="A1980" s="91"/>
    </row>
    <row r="1981" ht="17.25">
      <c r="A1981" s="91"/>
    </row>
    <row r="1982" ht="17.25">
      <c r="A1982" s="91"/>
    </row>
    <row r="1983" ht="17.25">
      <c r="A1983" s="91"/>
    </row>
    <row r="1984" ht="17.25">
      <c r="A1984" s="91"/>
    </row>
    <row r="1985" ht="17.25">
      <c r="A1985" s="91"/>
    </row>
    <row r="1986" ht="17.25">
      <c r="A1986" s="91"/>
    </row>
    <row r="1987" ht="17.25">
      <c r="A1987" s="91"/>
    </row>
    <row r="1988" ht="17.25">
      <c r="A1988" s="91"/>
    </row>
    <row r="1989" ht="17.25">
      <c r="A1989" s="91"/>
    </row>
    <row r="1990" ht="17.25">
      <c r="A1990" s="91"/>
    </row>
    <row r="1991" ht="17.25">
      <c r="A1991" s="91"/>
    </row>
    <row r="1992" ht="17.25">
      <c r="A1992" s="91"/>
    </row>
    <row r="1993" ht="17.25">
      <c r="A1993" s="91"/>
    </row>
    <row r="1994" ht="17.25">
      <c r="A1994" s="91"/>
    </row>
    <row r="1995" ht="17.25">
      <c r="A1995" s="91"/>
    </row>
    <row r="1996" ht="17.25">
      <c r="A1996" s="91"/>
    </row>
    <row r="1997" ht="17.25">
      <c r="A1997" s="91"/>
    </row>
    <row r="1998" ht="17.25">
      <c r="A1998" s="91"/>
    </row>
    <row r="1999" ht="17.25">
      <c r="A1999" s="91"/>
    </row>
    <row r="2000" ht="17.25">
      <c r="A2000" s="91"/>
    </row>
    <row r="2001" ht="17.25">
      <c r="A2001" s="91"/>
    </row>
    <row r="2002" ht="17.25">
      <c r="A2002" s="91"/>
    </row>
    <row r="2003" ht="17.25">
      <c r="A2003" s="91"/>
    </row>
    <row r="2004" ht="17.25">
      <c r="A2004" s="91"/>
    </row>
    <row r="2005" ht="17.25">
      <c r="A2005" s="91"/>
    </row>
    <row r="2006" ht="17.25">
      <c r="A2006" s="91"/>
    </row>
    <row r="2007" ht="17.25">
      <c r="A2007" s="91"/>
    </row>
    <row r="2008" ht="17.25">
      <c r="A2008" s="91"/>
    </row>
    <row r="2009" ht="17.25">
      <c r="A2009" s="91"/>
    </row>
    <row r="2010" ht="17.25">
      <c r="A2010" s="91"/>
    </row>
    <row r="2011" ht="17.25">
      <c r="A2011" s="91"/>
    </row>
    <row r="2012" ht="17.25">
      <c r="A2012" s="91"/>
    </row>
    <row r="2013" ht="17.25">
      <c r="A2013" s="91"/>
    </row>
    <row r="2014" ht="17.25">
      <c r="A2014" s="91"/>
    </row>
    <row r="2015" ht="17.25">
      <c r="A2015" s="91"/>
    </row>
    <row r="2016" ht="17.25">
      <c r="A2016" s="91"/>
    </row>
    <row r="2017" ht="17.25">
      <c r="A2017" s="91"/>
    </row>
    <row r="2018" ht="17.25">
      <c r="A2018" s="91"/>
    </row>
    <row r="2019" ht="17.25">
      <c r="A2019" s="91"/>
    </row>
    <row r="2020" ht="17.25">
      <c r="A2020" s="91"/>
    </row>
    <row r="2021" ht="17.25">
      <c r="A2021" s="91"/>
    </row>
    <row r="2022" ht="17.25">
      <c r="A2022" s="91"/>
    </row>
    <row r="2023" ht="17.25">
      <c r="A2023" s="91"/>
    </row>
    <row r="2024" ht="17.25">
      <c r="A2024" s="91"/>
    </row>
    <row r="2025" ht="17.25">
      <c r="A2025" s="91"/>
    </row>
    <row r="2026" ht="17.25">
      <c r="A2026" s="91"/>
    </row>
    <row r="2027" ht="17.25">
      <c r="A2027" s="91"/>
    </row>
    <row r="2028" ht="17.25">
      <c r="A2028" s="91"/>
    </row>
    <row r="2029" ht="17.25">
      <c r="A2029" s="91"/>
    </row>
    <row r="2030" ht="17.25">
      <c r="A2030" s="91"/>
    </row>
    <row r="2031" ht="17.25">
      <c r="A2031" s="91"/>
    </row>
    <row r="2032" ht="17.25">
      <c r="A2032" s="91"/>
    </row>
    <row r="2033" ht="17.25">
      <c r="A2033" s="91"/>
    </row>
    <row r="2034" ht="17.25">
      <c r="A2034" s="91"/>
    </row>
    <row r="2035" ht="17.25">
      <c r="A2035" s="91"/>
    </row>
    <row r="2036" ht="17.25">
      <c r="A2036" s="91"/>
    </row>
    <row r="2037" ht="17.25">
      <c r="A2037" s="91"/>
    </row>
    <row r="2038" ht="17.25">
      <c r="A2038" s="91"/>
    </row>
    <row r="2039" ht="17.25">
      <c r="A2039" s="91"/>
    </row>
    <row r="2040" ht="17.25">
      <c r="A2040" s="91"/>
    </row>
    <row r="2041" ht="17.25">
      <c r="A2041" s="91"/>
    </row>
    <row r="2042" ht="17.25">
      <c r="A2042" s="91"/>
    </row>
    <row r="2043" ht="17.25">
      <c r="A2043" s="91"/>
    </row>
    <row r="2044" ht="17.25">
      <c r="A2044" s="91"/>
    </row>
    <row r="2045" ht="17.25">
      <c r="A2045" s="91"/>
    </row>
    <row r="2046" ht="17.25">
      <c r="A2046" s="91"/>
    </row>
    <row r="2047" ht="17.25">
      <c r="A2047" s="91"/>
    </row>
    <row r="2048" ht="17.25">
      <c r="A2048" s="91"/>
    </row>
    <row r="2049" ht="17.25">
      <c r="A2049" s="91"/>
    </row>
    <row r="2050" ht="17.25">
      <c r="A2050" s="91"/>
    </row>
    <row r="2051" ht="17.25">
      <c r="A2051" s="91"/>
    </row>
    <row r="2052" ht="17.25">
      <c r="A2052" s="91"/>
    </row>
    <row r="2053" ht="17.25">
      <c r="A2053" s="91"/>
    </row>
    <row r="2054" ht="17.25">
      <c r="A2054" s="91"/>
    </row>
    <row r="2055" ht="17.25">
      <c r="A2055" s="91"/>
    </row>
    <row r="2056" ht="17.25">
      <c r="A2056" s="91"/>
    </row>
    <row r="2057" ht="17.25">
      <c r="A2057" s="91"/>
    </row>
    <row r="2058" ht="17.25">
      <c r="A2058" s="91"/>
    </row>
    <row r="2059" ht="17.25">
      <c r="A2059" s="91"/>
    </row>
    <row r="2060" ht="17.25">
      <c r="A2060" s="91"/>
    </row>
    <row r="2061" ht="17.25">
      <c r="A2061" s="91"/>
    </row>
    <row r="2062" ht="17.25">
      <c r="A2062" s="91"/>
    </row>
    <row r="2063" ht="17.25">
      <c r="A2063" s="91"/>
    </row>
    <row r="2064" ht="17.25">
      <c r="A2064" s="91"/>
    </row>
    <row r="2065" ht="17.25">
      <c r="A2065" s="91"/>
    </row>
    <row r="2066" ht="17.25">
      <c r="A2066" s="91"/>
    </row>
    <row r="2067" ht="17.25">
      <c r="A2067" s="91"/>
    </row>
    <row r="2068" ht="17.25">
      <c r="A2068" s="91"/>
    </row>
    <row r="2069" ht="17.25">
      <c r="A2069" s="91"/>
    </row>
    <row r="2070" ht="17.25">
      <c r="A2070" s="91"/>
    </row>
    <row r="2071" ht="17.25">
      <c r="A2071" s="91"/>
    </row>
    <row r="2072" ht="17.25">
      <c r="A2072" s="91"/>
    </row>
    <row r="2073" ht="17.25">
      <c r="A2073" s="91"/>
    </row>
    <row r="2074" ht="17.25">
      <c r="A2074" s="91"/>
    </row>
    <row r="2075" ht="17.25">
      <c r="A2075" s="91"/>
    </row>
    <row r="2076" ht="17.25">
      <c r="A2076" s="91"/>
    </row>
    <row r="2077" ht="17.25">
      <c r="A2077" s="91"/>
    </row>
    <row r="2078" ht="17.25">
      <c r="A2078" s="91"/>
    </row>
    <row r="2079" ht="17.25">
      <c r="A2079" s="91"/>
    </row>
    <row r="2080" ht="17.25">
      <c r="A2080" s="91"/>
    </row>
    <row r="2081" ht="17.25">
      <c r="A2081" s="91"/>
    </row>
    <row r="2082" ht="17.25">
      <c r="A2082" s="91"/>
    </row>
    <row r="2083" ht="17.25">
      <c r="A2083" s="91"/>
    </row>
    <row r="2084" ht="17.25">
      <c r="A2084" s="91"/>
    </row>
    <row r="2085" ht="17.25">
      <c r="A2085" s="91"/>
    </row>
    <row r="2086" ht="17.25">
      <c r="A2086" s="91"/>
    </row>
    <row r="2087" ht="17.25">
      <c r="A2087" s="91"/>
    </row>
    <row r="2088" ht="17.25">
      <c r="A2088" s="91"/>
    </row>
    <row r="2089" ht="17.25">
      <c r="A2089" s="91"/>
    </row>
    <row r="2090" ht="17.25">
      <c r="A2090" s="91"/>
    </row>
    <row r="2091" ht="17.25">
      <c r="A2091" s="91"/>
    </row>
    <row r="2092" ht="17.25">
      <c r="A2092" s="91"/>
    </row>
    <row r="2093" ht="17.25">
      <c r="A2093" s="91"/>
    </row>
    <row r="2094" ht="17.25">
      <c r="A2094" s="91"/>
    </row>
    <row r="2095" ht="17.25">
      <c r="A2095" s="91"/>
    </row>
    <row r="2096" ht="17.25">
      <c r="A2096" s="91"/>
    </row>
    <row r="2097" ht="17.25">
      <c r="A2097" s="91"/>
    </row>
    <row r="2098" ht="17.25">
      <c r="A2098" s="91"/>
    </row>
    <row r="2099" ht="17.25">
      <c r="A2099" s="91"/>
    </row>
    <row r="2100" ht="17.25">
      <c r="A2100" s="91"/>
    </row>
    <row r="2101" ht="17.25">
      <c r="A2101" s="91"/>
    </row>
    <row r="2102" ht="17.25">
      <c r="A2102" s="91"/>
    </row>
    <row r="2103" ht="17.25">
      <c r="A2103" s="91"/>
    </row>
    <row r="2104" ht="17.25">
      <c r="A2104" s="91"/>
    </row>
    <row r="2105" ht="17.25">
      <c r="A2105" s="91"/>
    </row>
    <row r="2106" ht="17.25">
      <c r="A2106" s="91"/>
    </row>
    <row r="2107" ht="17.25">
      <c r="A2107" s="91"/>
    </row>
    <row r="2108" ht="17.25">
      <c r="A2108" s="91"/>
    </row>
    <row r="2109" ht="17.25">
      <c r="A2109" s="91"/>
    </row>
    <row r="2110" ht="17.25">
      <c r="A2110" s="91"/>
    </row>
    <row r="2111" ht="17.25">
      <c r="A2111" s="91"/>
    </row>
    <row r="2112" ht="17.25">
      <c r="A2112" s="91"/>
    </row>
    <row r="2113" ht="17.25">
      <c r="A2113" s="91"/>
    </row>
    <row r="2114" ht="17.25">
      <c r="A2114" s="91"/>
    </row>
    <row r="2115" ht="17.25">
      <c r="A2115" s="91"/>
    </row>
    <row r="2116" ht="17.25">
      <c r="A2116" s="91"/>
    </row>
    <row r="2117" ht="17.25">
      <c r="A2117" s="91"/>
    </row>
    <row r="2118" ht="17.25">
      <c r="A2118" s="91"/>
    </row>
    <row r="2119" ht="17.25">
      <c r="A2119" s="91"/>
    </row>
    <row r="2120" ht="17.25">
      <c r="A2120" s="91"/>
    </row>
    <row r="2121" ht="17.25">
      <c r="A2121" s="91"/>
    </row>
    <row r="2122" ht="17.25">
      <c r="A2122" s="91"/>
    </row>
    <row r="2123" ht="17.25">
      <c r="A2123" s="91"/>
    </row>
    <row r="2124" ht="17.25">
      <c r="A2124" s="91"/>
    </row>
    <row r="2125" ht="17.25">
      <c r="A2125" s="91"/>
    </row>
    <row r="2126" ht="17.25">
      <c r="A2126" s="91"/>
    </row>
    <row r="2127" ht="17.25">
      <c r="A2127" s="91"/>
    </row>
    <row r="2128" ht="17.25">
      <c r="A2128" s="91"/>
    </row>
    <row r="2129" ht="17.25">
      <c r="A2129" s="91"/>
    </row>
    <row r="2130" ht="17.25">
      <c r="A2130" s="91"/>
    </row>
    <row r="2131" ht="17.25">
      <c r="A2131" s="91"/>
    </row>
    <row r="2132" ht="17.25">
      <c r="A2132" s="91"/>
    </row>
    <row r="2133" ht="17.25">
      <c r="A2133" s="91"/>
    </row>
    <row r="2134" ht="17.25">
      <c r="A2134" s="91"/>
    </row>
    <row r="2135" ht="17.25">
      <c r="A2135" s="91"/>
    </row>
    <row r="2136" ht="17.25">
      <c r="A2136" s="91"/>
    </row>
    <row r="2137" ht="17.25">
      <c r="A2137" s="91"/>
    </row>
    <row r="2138" ht="17.25">
      <c r="A2138" s="91"/>
    </row>
    <row r="2139" ht="17.25">
      <c r="A2139" s="91"/>
    </row>
    <row r="2140" ht="17.25">
      <c r="A2140" s="91"/>
    </row>
    <row r="2141" ht="17.25">
      <c r="A2141" s="91"/>
    </row>
    <row r="2142" ht="17.25">
      <c r="A2142" s="91"/>
    </row>
    <row r="2143" ht="17.25">
      <c r="A2143" s="91"/>
    </row>
    <row r="2144" ht="17.25">
      <c r="A2144" s="91"/>
    </row>
    <row r="2145" ht="17.25">
      <c r="A2145" s="91"/>
    </row>
    <row r="2146" ht="17.25">
      <c r="A2146" s="91"/>
    </row>
    <row r="2147" ht="17.25">
      <c r="A2147" s="91"/>
    </row>
    <row r="2148" ht="17.25">
      <c r="A2148" s="91"/>
    </row>
    <row r="2149" ht="17.25">
      <c r="A2149" s="91"/>
    </row>
    <row r="2150" ht="17.25">
      <c r="A2150" s="91"/>
    </row>
    <row r="2151" ht="17.25">
      <c r="A2151" s="91"/>
    </row>
    <row r="2152" ht="17.25">
      <c r="A2152" s="91"/>
    </row>
    <row r="2153" ht="17.25">
      <c r="A2153" s="91"/>
    </row>
    <row r="2154" ht="17.25">
      <c r="A2154" s="91"/>
    </row>
    <row r="2155" ht="17.25">
      <c r="A2155" s="91"/>
    </row>
    <row r="2156" ht="17.25">
      <c r="A2156" s="91"/>
    </row>
    <row r="2157" ht="17.25">
      <c r="A2157" s="91"/>
    </row>
    <row r="2158" ht="17.25">
      <c r="A2158" s="91"/>
    </row>
    <row r="2159" ht="17.25">
      <c r="A2159" s="91"/>
    </row>
    <row r="2160" ht="17.25">
      <c r="A2160" s="91"/>
    </row>
    <row r="2161" ht="17.25">
      <c r="A2161" s="91"/>
    </row>
    <row r="2162" ht="17.25">
      <c r="A2162" s="91"/>
    </row>
    <row r="2163" ht="17.25">
      <c r="A2163" s="91"/>
    </row>
    <row r="2164" ht="17.25">
      <c r="A2164" s="91"/>
    </row>
    <row r="2165" ht="17.25">
      <c r="A2165" s="91"/>
    </row>
    <row r="2166" ht="17.25">
      <c r="A2166" s="91"/>
    </row>
    <row r="2167" ht="17.25">
      <c r="A2167" s="91"/>
    </row>
    <row r="2168" ht="17.25">
      <c r="A2168" s="91"/>
    </row>
    <row r="2169" ht="17.25">
      <c r="A2169" s="91"/>
    </row>
    <row r="2170" ht="17.25">
      <c r="A2170" s="91"/>
    </row>
    <row r="2171" ht="17.25">
      <c r="A2171" s="91"/>
    </row>
    <row r="2172" ht="17.25">
      <c r="A2172" s="91"/>
    </row>
    <row r="2173" ht="17.25">
      <c r="A2173" s="91"/>
    </row>
    <row r="2174" ht="17.25">
      <c r="A2174" s="91"/>
    </row>
    <row r="2175" ht="17.25">
      <c r="A2175" s="91"/>
    </row>
    <row r="2176" ht="17.25">
      <c r="A2176" s="91"/>
    </row>
    <row r="2177" ht="17.25">
      <c r="A2177" s="91"/>
    </row>
    <row r="2178" ht="17.25">
      <c r="A2178" s="91"/>
    </row>
    <row r="2179" ht="17.25">
      <c r="A2179" s="91"/>
    </row>
    <row r="2180" ht="17.25">
      <c r="A2180" s="91"/>
    </row>
    <row r="2181" ht="17.25">
      <c r="A2181" s="91"/>
    </row>
    <row r="2182" ht="17.25">
      <c r="A2182" s="91"/>
    </row>
    <row r="2183" ht="17.25">
      <c r="A2183" s="91"/>
    </row>
    <row r="2184" ht="17.25">
      <c r="A2184" s="91"/>
    </row>
    <row r="2185" ht="17.25">
      <c r="A2185" s="91"/>
    </row>
    <row r="2186" ht="17.25">
      <c r="A2186" s="91"/>
    </row>
    <row r="2187" ht="17.25">
      <c r="A2187" s="91"/>
    </row>
    <row r="2188" ht="17.25">
      <c r="A2188" s="91"/>
    </row>
    <row r="2189" ht="17.25">
      <c r="A2189" s="91"/>
    </row>
    <row r="2190" ht="17.25">
      <c r="A2190" s="91"/>
    </row>
    <row r="2191" ht="17.25">
      <c r="A2191" s="91"/>
    </row>
    <row r="2192" ht="17.25">
      <c r="A2192" s="91"/>
    </row>
    <row r="2193" ht="17.25">
      <c r="A2193" s="91"/>
    </row>
    <row r="2194" ht="17.25">
      <c r="A2194" s="91"/>
    </row>
    <row r="2195" ht="17.25">
      <c r="A2195" s="91"/>
    </row>
    <row r="2196" ht="17.25">
      <c r="A2196" s="91"/>
    </row>
    <row r="2197" ht="17.25">
      <c r="A2197" s="91"/>
    </row>
    <row r="2198" ht="17.25">
      <c r="A2198" s="91"/>
    </row>
    <row r="2199" ht="17.25">
      <c r="A2199" s="91"/>
    </row>
    <row r="2200" ht="17.25">
      <c r="A2200" s="91"/>
    </row>
    <row r="2201" ht="17.25">
      <c r="A2201" s="91"/>
    </row>
    <row r="2202" ht="17.25">
      <c r="A2202" s="91"/>
    </row>
    <row r="2203" ht="17.25">
      <c r="A2203" s="91"/>
    </row>
    <row r="2204" ht="17.25">
      <c r="A2204" s="91"/>
    </row>
    <row r="2205" ht="17.25">
      <c r="A2205" s="91"/>
    </row>
    <row r="2206" ht="17.25">
      <c r="A2206" s="91"/>
    </row>
    <row r="2207" ht="17.25">
      <c r="A2207" s="91"/>
    </row>
    <row r="2208" ht="17.25">
      <c r="A2208" s="91"/>
    </row>
    <row r="2209" ht="17.25">
      <c r="A2209" s="91"/>
    </row>
    <row r="2210" ht="17.25">
      <c r="A2210" s="91"/>
    </row>
    <row r="2211" ht="17.25">
      <c r="A2211" s="91"/>
    </row>
    <row r="2212" ht="17.25">
      <c r="A2212" s="91"/>
    </row>
    <row r="2213" ht="17.25">
      <c r="A2213" s="91"/>
    </row>
    <row r="2214" ht="17.25">
      <c r="A2214" s="91"/>
    </row>
    <row r="2215" ht="17.25">
      <c r="A2215" s="91"/>
    </row>
    <row r="2216" ht="17.25">
      <c r="A2216" s="91"/>
    </row>
    <row r="2217" ht="17.25">
      <c r="A2217" s="91"/>
    </row>
    <row r="2218" ht="17.25">
      <c r="A2218" s="91"/>
    </row>
    <row r="2219" ht="17.25">
      <c r="A2219" s="91"/>
    </row>
    <row r="2220" ht="17.25">
      <c r="A2220" s="91"/>
    </row>
    <row r="2221" ht="17.25">
      <c r="A2221" s="91"/>
    </row>
    <row r="2222" ht="17.25">
      <c r="A2222" s="91"/>
    </row>
    <row r="2223" ht="17.25">
      <c r="A2223" s="91"/>
    </row>
    <row r="2224" ht="17.25">
      <c r="A2224" s="91"/>
    </row>
    <row r="2225" ht="17.25">
      <c r="A2225" s="91"/>
    </row>
    <row r="2226" ht="17.25">
      <c r="A2226" s="91"/>
    </row>
    <row r="2227" ht="17.25">
      <c r="A2227" s="91"/>
    </row>
    <row r="2228" ht="17.25">
      <c r="A2228" s="91"/>
    </row>
    <row r="2229" ht="17.25">
      <c r="A2229" s="91"/>
    </row>
    <row r="2230" ht="17.25">
      <c r="A2230" s="91"/>
    </row>
    <row r="2231" ht="17.25">
      <c r="A2231" s="91"/>
    </row>
    <row r="2232" ht="17.25">
      <c r="A2232" s="91"/>
    </row>
    <row r="2233" ht="17.25">
      <c r="A2233" s="91"/>
    </row>
    <row r="2234" ht="17.25">
      <c r="A2234" s="91"/>
    </row>
    <row r="2235" ht="17.25">
      <c r="A2235" s="91"/>
    </row>
    <row r="2236" ht="17.25">
      <c r="A2236" s="91"/>
    </row>
    <row r="2237" ht="17.25">
      <c r="A2237" s="91"/>
    </row>
    <row r="2238" ht="17.25">
      <c r="A2238" s="91"/>
    </row>
    <row r="2239" ht="17.25">
      <c r="A2239" s="91"/>
    </row>
    <row r="2240" ht="17.25">
      <c r="A2240" s="91"/>
    </row>
    <row r="2241" ht="17.25">
      <c r="A2241" s="91"/>
    </row>
    <row r="2242" ht="17.25">
      <c r="A2242" s="91"/>
    </row>
    <row r="2243" ht="17.25">
      <c r="A2243" s="91"/>
    </row>
    <row r="2244" ht="17.25">
      <c r="A2244" s="91"/>
    </row>
    <row r="2245" ht="17.25">
      <c r="A2245" s="91"/>
    </row>
    <row r="2246" ht="17.25">
      <c r="A2246" s="91"/>
    </row>
    <row r="2247" ht="17.25">
      <c r="A2247" s="91"/>
    </row>
    <row r="2248" ht="17.25">
      <c r="A2248" s="91"/>
    </row>
    <row r="2249" ht="17.25">
      <c r="A2249" s="91"/>
    </row>
    <row r="2250" ht="17.25">
      <c r="A2250" s="91"/>
    </row>
    <row r="2251" ht="17.25">
      <c r="A2251" s="91"/>
    </row>
    <row r="2252" ht="17.25">
      <c r="A2252" s="91"/>
    </row>
    <row r="2253" ht="17.25">
      <c r="A2253" s="91"/>
    </row>
    <row r="2254" ht="17.25">
      <c r="A2254" s="91"/>
    </row>
    <row r="2255" ht="17.25">
      <c r="A2255" s="91"/>
    </row>
    <row r="2256" ht="17.25">
      <c r="A2256" s="91"/>
    </row>
    <row r="2257" ht="17.25">
      <c r="A2257" s="91"/>
    </row>
    <row r="2258" ht="17.25">
      <c r="A2258" s="91"/>
    </row>
    <row r="2259" ht="17.25">
      <c r="A2259" s="91"/>
    </row>
    <row r="2260" ht="17.25">
      <c r="A2260" s="91"/>
    </row>
    <row r="2261" ht="17.25">
      <c r="A2261" s="91"/>
    </row>
    <row r="2262" ht="17.25">
      <c r="A2262" s="91"/>
    </row>
    <row r="2263" ht="17.25">
      <c r="A2263" s="91"/>
    </row>
    <row r="2264" ht="17.25">
      <c r="A2264" s="91"/>
    </row>
    <row r="2265" ht="17.25">
      <c r="A2265" s="91"/>
    </row>
    <row r="2266" ht="17.25">
      <c r="A2266" s="91"/>
    </row>
    <row r="2267" ht="17.25">
      <c r="A2267" s="91"/>
    </row>
    <row r="2268" ht="17.25">
      <c r="A2268" s="91"/>
    </row>
    <row r="2269" ht="17.25">
      <c r="A2269" s="91"/>
    </row>
    <row r="2270" ht="17.25">
      <c r="A2270" s="91"/>
    </row>
    <row r="2271" ht="17.25">
      <c r="A2271" s="91"/>
    </row>
    <row r="2272" ht="17.25">
      <c r="A2272" s="91"/>
    </row>
    <row r="2273" ht="17.25">
      <c r="A2273" s="91"/>
    </row>
    <row r="2274" ht="17.25">
      <c r="A2274" s="91"/>
    </row>
    <row r="2275" ht="17.25">
      <c r="A2275" s="91"/>
    </row>
    <row r="2276" ht="17.25">
      <c r="A2276" s="91"/>
    </row>
    <row r="2277" ht="17.25">
      <c r="A2277" s="91"/>
    </row>
    <row r="2278" ht="17.25">
      <c r="A2278" s="91"/>
    </row>
    <row r="2279" ht="17.25">
      <c r="A2279" s="91"/>
    </row>
    <row r="2280" ht="17.25">
      <c r="A2280" s="91"/>
    </row>
    <row r="2281" ht="17.25">
      <c r="A2281" s="91"/>
    </row>
    <row r="2282" ht="17.25">
      <c r="A2282" s="91"/>
    </row>
    <row r="2283" ht="17.25">
      <c r="A2283" s="91"/>
    </row>
    <row r="2284" ht="17.25">
      <c r="A2284" s="91"/>
    </row>
    <row r="2285" ht="17.25">
      <c r="A2285" s="91"/>
    </row>
    <row r="2286" ht="17.25">
      <c r="A2286" s="91"/>
    </row>
    <row r="2287" ht="17.25">
      <c r="A2287" s="91"/>
    </row>
    <row r="2288" ht="17.25">
      <c r="A2288" s="91"/>
    </row>
    <row r="2289" ht="17.25">
      <c r="A2289" s="91"/>
    </row>
    <row r="2290" ht="17.25">
      <c r="A2290" s="91"/>
    </row>
    <row r="2291" ht="17.25">
      <c r="A2291" s="91"/>
    </row>
    <row r="2292" ht="17.25">
      <c r="A2292" s="91"/>
    </row>
    <row r="2293" ht="17.25">
      <c r="A2293" s="91"/>
    </row>
    <row r="2294" ht="17.25">
      <c r="A2294" s="91"/>
    </row>
    <row r="2295" ht="17.25">
      <c r="A2295" s="91"/>
    </row>
    <row r="2296" ht="17.25">
      <c r="A2296" s="91"/>
    </row>
    <row r="2297" ht="17.25">
      <c r="A2297" s="91"/>
    </row>
    <row r="2298" ht="17.25">
      <c r="A2298" s="91"/>
    </row>
    <row r="2299" ht="17.25">
      <c r="A2299" s="91"/>
    </row>
    <row r="2300" ht="17.25">
      <c r="A2300" s="91"/>
    </row>
    <row r="2301" ht="17.25">
      <c r="A2301" s="91"/>
    </row>
    <row r="2302" ht="17.25">
      <c r="A2302" s="91"/>
    </row>
    <row r="2303" ht="17.25">
      <c r="A2303" s="91"/>
    </row>
    <row r="2304" ht="17.25">
      <c r="A2304" s="91"/>
    </row>
    <row r="2305" ht="17.25">
      <c r="A2305" s="91"/>
    </row>
    <row r="2306" ht="17.25">
      <c r="A2306" s="91"/>
    </row>
    <row r="2307" ht="17.25">
      <c r="A2307" s="91"/>
    </row>
    <row r="2308" ht="17.25">
      <c r="A2308" s="91"/>
    </row>
    <row r="2309" ht="17.25">
      <c r="A2309" s="91"/>
    </row>
    <row r="2310" ht="17.25">
      <c r="A2310" s="91"/>
    </row>
    <row r="2311" ht="17.25">
      <c r="A2311" s="91"/>
    </row>
    <row r="2312" ht="17.25">
      <c r="A2312" s="91"/>
    </row>
    <row r="2313" ht="17.25">
      <c r="A2313" s="91"/>
    </row>
    <row r="2314" ht="17.25">
      <c r="A2314" s="91"/>
    </row>
    <row r="2315" ht="17.25">
      <c r="A2315" s="91"/>
    </row>
    <row r="2316" ht="17.25">
      <c r="A2316" s="91"/>
    </row>
    <row r="2317" ht="17.25">
      <c r="A2317" s="91"/>
    </row>
    <row r="2318" ht="17.25">
      <c r="A2318" s="91"/>
    </row>
    <row r="2319" ht="17.25">
      <c r="A2319" s="91"/>
    </row>
    <row r="2320" ht="17.25">
      <c r="A2320" s="91"/>
    </row>
    <row r="2321" ht="17.25">
      <c r="A2321" s="91"/>
    </row>
    <row r="2322" ht="17.25">
      <c r="A2322" s="91"/>
    </row>
    <row r="2323" ht="17.25">
      <c r="A2323" s="91"/>
    </row>
    <row r="2324" ht="17.25">
      <c r="A2324" s="91"/>
    </row>
    <row r="2325" ht="17.25">
      <c r="A2325" s="91"/>
    </row>
    <row r="2326" ht="17.25">
      <c r="A2326" s="91"/>
    </row>
    <row r="2327" ht="17.25">
      <c r="A2327" s="91"/>
    </row>
    <row r="2328" ht="17.25">
      <c r="A2328" s="91"/>
    </row>
    <row r="2329" ht="17.25">
      <c r="A2329" s="91"/>
    </row>
    <row r="2330" ht="17.25">
      <c r="A2330" s="91"/>
    </row>
    <row r="2331" ht="17.25">
      <c r="A2331" s="91"/>
    </row>
    <row r="2332" ht="17.25">
      <c r="A2332" s="91"/>
    </row>
    <row r="2333" ht="17.25">
      <c r="A2333" s="91"/>
    </row>
    <row r="2334" ht="17.25">
      <c r="A2334" s="91"/>
    </row>
    <row r="2335" ht="17.25">
      <c r="A2335" s="91"/>
    </row>
    <row r="2336" ht="17.25">
      <c r="A2336" s="91"/>
    </row>
    <row r="2337" ht="17.25">
      <c r="A2337" s="91"/>
    </row>
    <row r="2338" ht="17.25">
      <c r="A2338" s="91"/>
    </row>
    <row r="2339" ht="17.25">
      <c r="A2339" s="91"/>
    </row>
    <row r="2340" ht="17.25">
      <c r="A2340" s="91"/>
    </row>
    <row r="2341" ht="17.25">
      <c r="A2341" s="91"/>
    </row>
    <row r="2342" ht="17.25">
      <c r="A2342" s="91"/>
    </row>
    <row r="2343" ht="17.25">
      <c r="A2343" s="91"/>
    </row>
    <row r="2344" ht="17.25">
      <c r="A2344" s="91"/>
    </row>
    <row r="2345" ht="17.25">
      <c r="A2345" s="91"/>
    </row>
    <row r="2346" ht="17.25">
      <c r="A2346" s="91"/>
    </row>
    <row r="2347" ht="17.25">
      <c r="A2347" s="91"/>
    </row>
    <row r="2348" ht="17.25">
      <c r="A2348" s="91"/>
    </row>
    <row r="2349" ht="17.25">
      <c r="A2349" s="91"/>
    </row>
    <row r="2350" ht="17.25">
      <c r="A2350" s="91"/>
    </row>
    <row r="2351" ht="17.25">
      <c r="A2351" s="91"/>
    </row>
    <row r="2352" ht="17.25">
      <c r="A2352" s="91"/>
    </row>
    <row r="2353" ht="17.25">
      <c r="A2353" s="91"/>
    </row>
    <row r="2354" ht="17.25">
      <c r="A2354" s="91"/>
    </row>
    <row r="2355" ht="17.25">
      <c r="A2355" s="91"/>
    </row>
    <row r="2356" ht="17.25">
      <c r="A2356" s="91"/>
    </row>
    <row r="2357" ht="17.25">
      <c r="A2357" s="91"/>
    </row>
    <row r="2358" ht="17.25">
      <c r="A2358" s="91"/>
    </row>
    <row r="2359" ht="17.25">
      <c r="A2359" s="91"/>
    </row>
    <row r="2360" ht="17.25">
      <c r="A2360" s="91"/>
    </row>
    <row r="2361" ht="17.25">
      <c r="A2361" s="91"/>
    </row>
    <row r="2362" ht="17.25">
      <c r="A2362" s="91"/>
    </row>
    <row r="2363" ht="17.25">
      <c r="A2363" s="91"/>
    </row>
    <row r="2364" ht="17.25">
      <c r="A2364" s="91"/>
    </row>
    <row r="2365" ht="17.25">
      <c r="A2365" s="91"/>
    </row>
    <row r="2366" ht="17.25">
      <c r="A2366" s="91"/>
    </row>
    <row r="2367" ht="17.25">
      <c r="A2367" s="91"/>
    </row>
    <row r="2368" ht="17.25">
      <c r="A2368" s="91"/>
    </row>
    <row r="2369" ht="17.25">
      <c r="A2369" s="91"/>
    </row>
    <row r="2370" ht="17.25">
      <c r="A2370" s="91"/>
    </row>
    <row r="2371" ht="17.25">
      <c r="A2371" s="91"/>
    </row>
    <row r="2372" ht="17.25">
      <c r="A2372" s="91"/>
    </row>
    <row r="2373" ht="17.25">
      <c r="A2373" s="91"/>
    </row>
    <row r="2374" ht="17.25">
      <c r="A2374" s="91"/>
    </row>
    <row r="2375" ht="17.25">
      <c r="A2375" s="91"/>
    </row>
    <row r="2376" ht="17.25">
      <c r="A2376" s="91"/>
    </row>
    <row r="2377" ht="17.25">
      <c r="A2377" s="91"/>
    </row>
    <row r="2378" ht="17.25">
      <c r="A2378" s="91"/>
    </row>
    <row r="2379" ht="17.25">
      <c r="A2379" s="91"/>
    </row>
    <row r="2380" ht="17.25">
      <c r="A2380" s="91"/>
    </row>
    <row r="2381" ht="17.25">
      <c r="A2381" s="91"/>
    </row>
    <row r="2382" ht="17.25">
      <c r="A2382" s="91"/>
    </row>
    <row r="2383" ht="17.25">
      <c r="A2383" s="91"/>
    </row>
    <row r="2384" ht="17.25">
      <c r="A2384" s="91"/>
    </row>
    <row r="2385" ht="17.25">
      <c r="A2385" s="91"/>
    </row>
    <row r="2386" ht="17.25">
      <c r="A2386" s="91"/>
    </row>
    <row r="2387" ht="17.25">
      <c r="A2387" s="91"/>
    </row>
    <row r="2388" ht="17.25">
      <c r="A2388" s="91"/>
    </row>
    <row r="2389" ht="17.25">
      <c r="A2389" s="91"/>
    </row>
    <row r="2390" ht="17.25">
      <c r="A2390" s="91"/>
    </row>
    <row r="2391" ht="17.25">
      <c r="A2391" s="91"/>
    </row>
    <row r="2392" ht="17.25">
      <c r="A2392" s="91"/>
    </row>
    <row r="2393" ht="17.25">
      <c r="A2393" s="91"/>
    </row>
    <row r="2394" ht="17.25">
      <c r="A2394" s="91"/>
    </row>
    <row r="2395" ht="17.25">
      <c r="A2395" s="91"/>
    </row>
    <row r="2396" ht="17.25">
      <c r="A2396" s="91"/>
    </row>
    <row r="2397" ht="17.25">
      <c r="A2397" s="91"/>
    </row>
    <row r="2398" ht="17.25">
      <c r="A2398" s="91"/>
    </row>
    <row r="2399" ht="17.25">
      <c r="A2399" s="91"/>
    </row>
    <row r="2400" ht="17.25">
      <c r="A2400" s="91"/>
    </row>
    <row r="2401" ht="17.25">
      <c r="A2401" s="91"/>
    </row>
    <row r="2402" ht="17.25">
      <c r="A2402" s="91"/>
    </row>
    <row r="2403" ht="17.25">
      <c r="A2403" s="91"/>
    </row>
    <row r="2404" ht="17.25">
      <c r="A2404" s="91"/>
    </row>
    <row r="2405" ht="17.25">
      <c r="A2405" s="91"/>
    </row>
    <row r="2406" ht="17.25">
      <c r="A2406" s="91"/>
    </row>
    <row r="2407" ht="17.25">
      <c r="A2407" s="91"/>
    </row>
    <row r="2408" ht="17.25">
      <c r="A2408" s="91"/>
    </row>
    <row r="2409" ht="17.25">
      <c r="A2409" s="91"/>
    </row>
    <row r="2410" ht="17.25">
      <c r="A2410" s="91"/>
    </row>
    <row r="2411" ht="17.25">
      <c r="A2411" s="91"/>
    </row>
    <row r="2412" ht="17.25">
      <c r="A2412" s="91"/>
    </row>
    <row r="2413" ht="17.25">
      <c r="A2413" s="91"/>
    </row>
    <row r="2414" ht="17.25">
      <c r="A2414" s="91"/>
    </row>
    <row r="2415" ht="17.25">
      <c r="A2415" s="91"/>
    </row>
    <row r="2416" ht="17.25">
      <c r="A2416" s="91"/>
    </row>
    <row r="2417" ht="17.25">
      <c r="A2417" s="91"/>
    </row>
    <row r="2418" ht="17.25">
      <c r="A2418" s="91"/>
    </row>
    <row r="2419" ht="17.25">
      <c r="A2419" s="91"/>
    </row>
    <row r="2420" ht="17.25">
      <c r="A2420" s="91"/>
    </row>
    <row r="2421" ht="17.25">
      <c r="A2421" s="91"/>
    </row>
    <row r="2422" ht="17.25">
      <c r="A2422" s="91"/>
    </row>
    <row r="2423" ht="17.25">
      <c r="A2423" s="91"/>
    </row>
    <row r="2424" ht="17.25">
      <c r="A2424" s="91"/>
    </row>
    <row r="2425" ht="17.25">
      <c r="A2425" s="91"/>
    </row>
    <row r="2426" ht="17.25">
      <c r="A2426" s="91"/>
    </row>
    <row r="2427" ht="17.25">
      <c r="A2427" s="91"/>
    </row>
    <row r="2428" ht="17.25">
      <c r="A2428" s="91"/>
    </row>
    <row r="2429" ht="17.25">
      <c r="A2429" s="91"/>
    </row>
    <row r="2430" ht="17.25">
      <c r="A2430" s="91"/>
    </row>
    <row r="2431" ht="17.25">
      <c r="A2431" s="91"/>
    </row>
    <row r="2432" ht="17.25">
      <c r="A2432" s="91"/>
    </row>
    <row r="2433" ht="17.25">
      <c r="A2433" s="91"/>
    </row>
    <row r="2434" ht="17.25">
      <c r="A2434" s="91"/>
    </row>
    <row r="2435" ht="17.25">
      <c r="A2435" s="91"/>
    </row>
    <row r="2436" ht="17.25">
      <c r="A2436" s="91"/>
    </row>
    <row r="2437" ht="17.25">
      <c r="A2437" s="91"/>
    </row>
    <row r="2438" ht="17.25">
      <c r="A2438" s="91"/>
    </row>
    <row r="2439" ht="17.25">
      <c r="A2439" s="91"/>
    </row>
    <row r="2440" ht="17.25">
      <c r="A2440" s="91"/>
    </row>
    <row r="2441" ht="17.25">
      <c r="A2441" s="91"/>
    </row>
    <row r="2442" ht="17.25">
      <c r="A2442" s="91"/>
    </row>
    <row r="2443" ht="17.25">
      <c r="A2443" s="91"/>
    </row>
    <row r="2444" ht="17.25">
      <c r="A2444" s="91"/>
    </row>
    <row r="2445" ht="17.25">
      <c r="A2445" s="91"/>
    </row>
    <row r="2446" ht="17.25">
      <c r="A2446" s="91"/>
    </row>
    <row r="2447" ht="17.25">
      <c r="A2447" s="91"/>
    </row>
    <row r="2448" ht="17.25">
      <c r="A2448" s="91"/>
    </row>
    <row r="2449" ht="17.25">
      <c r="A2449" s="91"/>
    </row>
    <row r="2450" ht="17.25">
      <c r="A2450" s="91"/>
    </row>
    <row r="2451" ht="17.25">
      <c r="A2451" s="91"/>
    </row>
    <row r="2452" ht="17.25">
      <c r="A2452" s="91"/>
    </row>
    <row r="2453" ht="17.25">
      <c r="A2453" s="91"/>
    </row>
    <row r="2454" ht="17.25">
      <c r="A2454" s="91"/>
    </row>
    <row r="2455" ht="17.25">
      <c r="A2455" s="91"/>
    </row>
    <row r="2456" ht="17.25">
      <c r="A2456" s="91"/>
    </row>
    <row r="2457" ht="17.25">
      <c r="A2457" s="91"/>
    </row>
    <row r="2458" ht="17.25">
      <c r="A2458" s="91"/>
    </row>
    <row r="2459" ht="17.25">
      <c r="A2459" s="91"/>
    </row>
    <row r="2460" ht="17.25">
      <c r="A2460" s="91"/>
    </row>
    <row r="2461" ht="17.25">
      <c r="A2461" s="91"/>
    </row>
    <row r="2462" ht="17.25">
      <c r="A2462" s="91"/>
    </row>
    <row r="2463" ht="17.25">
      <c r="A2463" s="91"/>
    </row>
    <row r="2464" ht="17.25">
      <c r="A2464" s="91"/>
    </row>
    <row r="2465" ht="17.25">
      <c r="A2465" s="91"/>
    </row>
    <row r="2466" ht="17.25">
      <c r="A2466" s="91"/>
    </row>
    <row r="2467" ht="17.25">
      <c r="A2467" s="91"/>
    </row>
    <row r="2468" ht="17.25">
      <c r="A2468" s="91"/>
    </row>
    <row r="2469" ht="17.25">
      <c r="A2469" s="91"/>
    </row>
    <row r="2470" ht="17.25">
      <c r="A2470" s="91"/>
    </row>
    <row r="2471" ht="17.25">
      <c r="A2471" s="91"/>
    </row>
    <row r="2472" ht="17.25">
      <c r="A2472" s="91"/>
    </row>
    <row r="2473" ht="17.25">
      <c r="A2473" s="91"/>
    </row>
    <row r="2474" ht="17.25">
      <c r="A2474" s="91"/>
    </row>
    <row r="2475" ht="17.25">
      <c r="A2475" s="91"/>
    </row>
    <row r="2476" ht="17.25">
      <c r="A2476" s="91"/>
    </row>
    <row r="2477" ht="17.25">
      <c r="A2477" s="91"/>
    </row>
    <row r="2478" ht="17.25">
      <c r="A2478" s="91"/>
    </row>
    <row r="2479" ht="17.25">
      <c r="A2479" s="91"/>
    </row>
    <row r="2480" ht="17.25">
      <c r="A2480" s="91"/>
    </row>
    <row r="2481" ht="17.25">
      <c r="A2481" s="91"/>
    </row>
    <row r="2482" ht="17.25">
      <c r="A2482" s="91"/>
    </row>
    <row r="2483" ht="17.25">
      <c r="A2483" s="91"/>
    </row>
    <row r="2484" ht="17.25">
      <c r="A2484" s="91"/>
    </row>
    <row r="2485" ht="17.25">
      <c r="A2485" s="91"/>
    </row>
    <row r="2486" ht="17.25">
      <c r="A2486" s="91"/>
    </row>
    <row r="2487" ht="17.25">
      <c r="A2487" s="91"/>
    </row>
    <row r="2488" ht="17.25">
      <c r="A2488" s="91"/>
    </row>
    <row r="2489" ht="17.25">
      <c r="A2489" s="91"/>
    </row>
    <row r="2490" ht="17.25">
      <c r="A2490" s="91"/>
    </row>
    <row r="2491" ht="17.25">
      <c r="A2491" s="91"/>
    </row>
    <row r="2492" ht="17.25">
      <c r="A2492" s="91"/>
    </row>
    <row r="2493" ht="17.25">
      <c r="A2493" s="91"/>
    </row>
    <row r="2494" ht="17.25">
      <c r="A2494" s="91"/>
    </row>
    <row r="2495" ht="17.25">
      <c r="A2495" s="91"/>
    </row>
    <row r="2496" ht="17.25">
      <c r="A2496" s="91"/>
    </row>
    <row r="2497" ht="17.25">
      <c r="A2497" s="91"/>
    </row>
    <row r="2498" ht="17.25">
      <c r="A2498" s="91"/>
    </row>
    <row r="2499" ht="17.25">
      <c r="A2499" s="91"/>
    </row>
    <row r="2500" ht="17.25">
      <c r="A2500" s="91"/>
    </row>
    <row r="2501" ht="17.25">
      <c r="A2501" s="91"/>
    </row>
    <row r="2502" ht="17.25">
      <c r="A2502" s="91"/>
    </row>
    <row r="2503" ht="17.25">
      <c r="A2503" s="91"/>
    </row>
    <row r="2504" ht="17.25">
      <c r="A2504" s="91"/>
    </row>
    <row r="2505" ht="17.25">
      <c r="A2505" s="91"/>
    </row>
    <row r="2506" ht="17.25">
      <c r="A2506" s="91"/>
    </row>
    <row r="2507" ht="17.25">
      <c r="A2507" s="91"/>
    </row>
    <row r="2508" ht="17.25">
      <c r="A2508" s="91"/>
    </row>
    <row r="2509" ht="17.25">
      <c r="A2509" s="91"/>
    </row>
    <row r="2510" ht="17.25">
      <c r="A2510" s="91"/>
    </row>
    <row r="2511" ht="17.25">
      <c r="A2511" s="91"/>
    </row>
    <row r="2512" ht="17.25">
      <c r="A2512" s="91"/>
    </row>
    <row r="2513" ht="17.25">
      <c r="A2513" s="91"/>
    </row>
    <row r="2514" ht="17.25">
      <c r="A2514" s="91"/>
    </row>
    <row r="2515" ht="17.25">
      <c r="A2515" s="91"/>
    </row>
    <row r="2516" ht="17.25">
      <c r="A2516" s="91"/>
    </row>
    <row r="2517" ht="17.25">
      <c r="A2517" s="91"/>
    </row>
    <row r="2518" ht="17.25">
      <c r="A2518" s="91"/>
    </row>
    <row r="2519" ht="17.25">
      <c r="A2519" s="91"/>
    </row>
    <row r="2520" ht="17.25">
      <c r="A2520" s="91"/>
    </row>
    <row r="2521" ht="17.25">
      <c r="A2521" s="91"/>
    </row>
    <row r="2522" ht="17.25">
      <c r="A2522" s="91"/>
    </row>
    <row r="2523" ht="17.25">
      <c r="A2523" s="91"/>
    </row>
    <row r="2524" ht="17.25">
      <c r="A2524" s="91"/>
    </row>
    <row r="2525" ht="17.25">
      <c r="A2525" s="91"/>
    </row>
    <row r="2526" ht="17.25">
      <c r="A2526" s="91"/>
    </row>
    <row r="2527" ht="17.25">
      <c r="A2527" s="91"/>
    </row>
    <row r="2528" ht="17.25">
      <c r="A2528" s="91"/>
    </row>
    <row r="2529" ht="17.25">
      <c r="A2529" s="91"/>
    </row>
    <row r="2530" ht="17.25">
      <c r="A2530" s="91"/>
    </row>
    <row r="2531" ht="17.25">
      <c r="A2531" s="91"/>
    </row>
    <row r="2532" ht="17.25">
      <c r="A2532" s="91"/>
    </row>
    <row r="2533" ht="17.25">
      <c r="A2533" s="91"/>
    </row>
    <row r="2534" ht="17.25">
      <c r="A2534" s="91"/>
    </row>
    <row r="2535" ht="17.25">
      <c r="A2535" s="91"/>
    </row>
    <row r="2536" ht="17.25">
      <c r="A2536" s="91"/>
    </row>
    <row r="2537" ht="17.25">
      <c r="A2537" s="91"/>
    </row>
    <row r="2538" ht="17.25">
      <c r="A2538" s="91"/>
    </row>
    <row r="2539" ht="17.25">
      <c r="A2539" s="91"/>
    </row>
    <row r="2540" ht="17.25">
      <c r="A2540" s="91"/>
    </row>
    <row r="2541" ht="17.25">
      <c r="A2541" s="91"/>
    </row>
    <row r="2542" ht="17.25">
      <c r="A2542" s="91"/>
    </row>
    <row r="2543" ht="17.25">
      <c r="A2543" s="91"/>
    </row>
    <row r="2544" ht="17.25">
      <c r="A2544" s="91"/>
    </row>
    <row r="2545" ht="17.25">
      <c r="A2545" s="91"/>
    </row>
    <row r="2546" ht="17.25">
      <c r="A2546" s="91"/>
    </row>
    <row r="2547" ht="17.25">
      <c r="A2547" s="91"/>
    </row>
    <row r="2548" ht="17.25">
      <c r="A2548" s="91"/>
    </row>
    <row r="2549" ht="17.25">
      <c r="A2549" s="91"/>
    </row>
    <row r="2550" ht="17.25">
      <c r="A2550" s="91"/>
    </row>
    <row r="2551" ht="17.25">
      <c r="A2551" s="91"/>
    </row>
    <row r="2552" ht="17.25">
      <c r="A2552" s="91"/>
    </row>
    <row r="2553" ht="17.25">
      <c r="A2553" s="91"/>
    </row>
    <row r="2554" ht="17.25">
      <c r="A2554" s="91"/>
    </row>
    <row r="2555" ht="17.25">
      <c r="A2555" s="91"/>
    </row>
    <row r="2556" ht="17.25">
      <c r="A2556" s="91"/>
    </row>
    <row r="2557" ht="17.25">
      <c r="A2557" s="91"/>
    </row>
    <row r="2558" ht="17.25">
      <c r="A2558" s="91"/>
    </row>
    <row r="2559" ht="17.25">
      <c r="A2559" s="91"/>
    </row>
    <row r="2560" ht="17.25">
      <c r="A2560" s="91"/>
    </row>
    <row r="2561" ht="17.25">
      <c r="A2561" s="91"/>
    </row>
    <row r="2562" ht="17.25">
      <c r="A2562" s="91"/>
    </row>
    <row r="2563" ht="17.25">
      <c r="A2563" s="91"/>
    </row>
    <row r="2564" ht="17.25">
      <c r="A2564" s="91"/>
    </row>
    <row r="2565" ht="17.25">
      <c r="A2565" s="91"/>
    </row>
    <row r="2566" ht="17.25">
      <c r="A2566" s="91"/>
    </row>
    <row r="2567" ht="17.25">
      <c r="A2567" s="91"/>
    </row>
    <row r="2568" ht="17.25">
      <c r="A2568" s="91"/>
    </row>
    <row r="2569" ht="17.25">
      <c r="A2569" s="91"/>
    </row>
    <row r="2570" ht="17.25">
      <c r="A2570" s="91"/>
    </row>
    <row r="2571" ht="17.25">
      <c r="A2571" s="91"/>
    </row>
    <row r="2572" ht="17.25">
      <c r="A2572" s="91"/>
    </row>
    <row r="2573" ht="17.25">
      <c r="A2573" s="91"/>
    </row>
    <row r="2574" ht="17.25">
      <c r="A2574" s="91"/>
    </row>
    <row r="2575" ht="17.25">
      <c r="A2575" s="91"/>
    </row>
    <row r="2576" ht="17.25">
      <c r="A2576" s="91"/>
    </row>
    <row r="2577" ht="17.25">
      <c r="A2577" s="91"/>
    </row>
    <row r="2578" ht="17.25">
      <c r="A2578" s="91"/>
    </row>
    <row r="2579" ht="17.25">
      <c r="A2579" s="91"/>
    </row>
    <row r="2580" ht="17.25">
      <c r="A2580" s="91"/>
    </row>
    <row r="2581" ht="17.25">
      <c r="A2581" s="91"/>
    </row>
    <row r="2582" ht="17.25">
      <c r="A2582" s="91"/>
    </row>
    <row r="2583" ht="17.25">
      <c r="A2583" s="91"/>
    </row>
    <row r="2584" ht="17.25">
      <c r="A2584" s="91"/>
    </row>
    <row r="2585" ht="17.25">
      <c r="A2585" s="91"/>
    </row>
    <row r="2586" ht="17.25">
      <c r="A2586" s="91"/>
    </row>
    <row r="2587" ht="17.25">
      <c r="A2587" s="91"/>
    </row>
    <row r="2588" ht="17.25">
      <c r="A2588" s="91"/>
    </row>
    <row r="2589" ht="17.25">
      <c r="A2589" s="91"/>
    </row>
    <row r="2590" ht="17.25">
      <c r="A2590" s="91"/>
    </row>
    <row r="2591" ht="17.25">
      <c r="A2591" s="91"/>
    </row>
    <row r="2592" ht="17.25">
      <c r="A2592" s="91"/>
    </row>
    <row r="2593" ht="17.25">
      <c r="A2593" s="91"/>
    </row>
    <row r="2594" ht="17.25">
      <c r="A2594" s="91"/>
    </row>
    <row r="2595" ht="17.25">
      <c r="A2595" s="91"/>
    </row>
    <row r="2596" ht="17.25">
      <c r="A2596" s="91"/>
    </row>
    <row r="2597" ht="17.25">
      <c r="A2597" s="91"/>
    </row>
    <row r="2598" ht="17.25">
      <c r="A2598" s="91"/>
    </row>
    <row r="2599" ht="17.25">
      <c r="A2599" s="91"/>
    </row>
    <row r="2600" ht="17.25">
      <c r="A2600" s="91"/>
    </row>
    <row r="2601" ht="17.25">
      <c r="A2601" s="91"/>
    </row>
    <row r="2602" ht="17.25">
      <c r="A2602" s="91"/>
    </row>
    <row r="2603" ht="17.25">
      <c r="A2603" s="91"/>
    </row>
    <row r="2604" ht="17.25">
      <c r="A2604" s="91"/>
    </row>
    <row r="2605" ht="17.25">
      <c r="A2605" s="91"/>
    </row>
    <row r="2606" ht="17.25">
      <c r="A2606" s="91"/>
    </row>
    <row r="2607" ht="17.25">
      <c r="A2607" s="91"/>
    </row>
    <row r="2608" ht="17.25">
      <c r="A2608" s="91"/>
    </row>
    <row r="2609" ht="17.25">
      <c r="A2609" s="91"/>
    </row>
    <row r="2610" ht="17.25">
      <c r="A2610" s="91"/>
    </row>
    <row r="2611" ht="17.25">
      <c r="A2611" s="91"/>
    </row>
    <row r="2612" ht="17.25">
      <c r="A2612" s="91"/>
    </row>
    <row r="2613" ht="17.25">
      <c r="A2613" s="91"/>
    </row>
    <row r="2614" ht="17.25">
      <c r="A2614" s="91"/>
    </row>
    <row r="2615" ht="17.25">
      <c r="A2615" s="91"/>
    </row>
    <row r="2616" ht="17.25">
      <c r="A2616" s="91"/>
    </row>
    <row r="2617" ht="17.25">
      <c r="A2617" s="91"/>
    </row>
    <row r="2618" ht="17.25">
      <c r="A2618" s="91"/>
    </row>
    <row r="2619" ht="17.25">
      <c r="A2619" s="91"/>
    </row>
    <row r="2620" ht="17.25">
      <c r="A2620" s="91"/>
    </row>
    <row r="2621" ht="17.25">
      <c r="A2621" s="91"/>
    </row>
    <row r="2622" ht="17.25">
      <c r="A2622" s="91"/>
    </row>
    <row r="2623" ht="17.25">
      <c r="A2623" s="91"/>
    </row>
    <row r="2624" ht="17.25">
      <c r="A2624" s="91"/>
    </row>
    <row r="2625" ht="17.25">
      <c r="A2625" s="91"/>
    </row>
    <row r="2626" ht="17.25">
      <c r="A2626" s="91"/>
    </row>
    <row r="2627" ht="17.25">
      <c r="A2627" s="91"/>
    </row>
    <row r="2628" ht="17.25">
      <c r="A2628" s="91"/>
    </row>
    <row r="2629" ht="17.25">
      <c r="A2629" s="91"/>
    </row>
    <row r="2630" ht="17.25">
      <c r="A2630" s="91"/>
    </row>
    <row r="2631" ht="17.25">
      <c r="A2631" s="91"/>
    </row>
    <row r="2632" ht="17.25">
      <c r="A2632" s="91"/>
    </row>
    <row r="2633" ht="17.25">
      <c r="A2633" s="91"/>
    </row>
    <row r="2634" ht="17.25">
      <c r="A2634" s="91"/>
    </row>
    <row r="2635" ht="17.25">
      <c r="A2635" s="91"/>
    </row>
    <row r="2636" ht="17.25">
      <c r="A2636" s="91"/>
    </row>
    <row r="2637" ht="17.25">
      <c r="A2637" s="91"/>
    </row>
    <row r="2638" ht="17.25">
      <c r="A2638" s="91"/>
    </row>
    <row r="2639" ht="17.25">
      <c r="A2639" s="91"/>
    </row>
    <row r="2640" ht="17.25">
      <c r="A2640" s="91"/>
    </row>
    <row r="2641" ht="17.25">
      <c r="A2641" s="91"/>
    </row>
    <row r="2642" ht="17.25">
      <c r="A2642" s="91"/>
    </row>
    <row r="2643" ht="17.25">
      <c r="A2643" s="91"/>
    </row>
    <row r="2644" ht="17.25">
      <c r="A2644" s="91"/>
    </row>
    <row r="2645" ht="17.25">
      <c r="A2645" s="91"/>
    </row>
    <row r="2646" ht="17.25">
      <c r="A2646" s="91"/>
    </row>
    <row r="2647" ht="17.25">
      <c r="A2647" s="91"/>
    </row>
    <row r="2648" ht="17.25">
      <c r="A2648" s="91"/>
    </row>
    <row r="2649" ht="17.25">
      <c r="A2649" s="91"/>
    </row>
    <row r="2650" ht="17.25">
      <c r="A2650" s="91"/>
    </row>
    <row r="2651" ht="17.25">
      <c r="A2651" s="91"/>
    </row>
    <row r="2652" ht="17.25">
      <c r="A2652" s="91"/>
    </row>
    <row r="2653" ht="17.25">
      <c r="A2653" s="91"/>
    </row>
    <row r="2654" ht="17.25">
      <c r="A2654" s="91"/>
    </row>
    <row r="2655" ht="17.25">
      <c r="A2655" s="91"/>
    </row>
    <row r="2656" ht="17.25">
      <c r="A2656" s="91"/>
    </row>
    <row r="2657" ht="17.25">
      <c r="A2657" s="91"/>
    </row>
    <row r="2658" ht="17.25">
      <c r="A2658" s="91"/>
    </row>
    <row r="2659" ht="17.25">
      <c r="A2659" s="91"/>
    </row>
    <row r="2660" ht="17.25">
      <c r="A2660" s="91"/>
    </row>
    <row r="2661" ht="17.25">
      <c r="A2661" s="91"/>
    </row>
    <row r="2662" ht="17.25">
      <c r="A2662" s="91"/>
    </row>
    <row r="2663" ht="17.25">
      <c r="A2663" s="91"/>
    </row>
    <row r="2664" ht="17.25">
      <c r="A2664" s="91"/>
    </row>
    <row r="2665" ht="17.25">
      <c r="A2665" s="91"/>
    </row>
    <row r="2666" ht="17.25">
      <c r="A2666" s="91"/>
    </row>
    <row r="2667" ht="17.25">
      <c r="A2667" s="91"/>
    </row>
    <row r="2668" ht="17.25">
      <c r="A2668" s="91"/>
    </row>
    <row r="2669" ht="17.25">
      <c r="A2669" s="91"/>
    </row>
    <row r="2670" ht="17.25">
      <c r="A2670" s="91"/>
    </row>
    <row r="2671" ht="17.25">
      <c r="A2671" s="91"/>
    </row>
    <row r="2672" ht="17.25">
      <c r="A2672" s="91"/>
    </row>
    <row r="2673" ht="17.25">
      <c r="A2673" s="91"/>
    </row>
    <row r="2674" ht="17.25">
      <c r="A2674" s="91"/>
    </row>
    <row r="2675" ht="17.25">
      <c r="A2675" s="91"/>
    </row>
    <row r="2676" ht="17.25">
      <c r="A2676" s="91"/>
    </row>
    <row r="2677" ht="17.25">
      <c r="A2677" s="91"/>
    </row>
    <row r="2678" ht="17.25">
      <c r="A2678" s="91"/>
    </row>
    <row r="2679" ht="17.25">
      <c r="A2679" s="91"/>
    </row>
    <row r="2680" ht="17.25">
      <c r="A2680" s="91"/>
    </row>
    <row r="2681" ht="17.25">
      <c r="A2681" s="91"/>
    </row>
    <row r="2682" ht="17.25">
      <c r="A2682" s="91"/>
    </row>
    <row r="2683" ht="17.25">
      <c r="A2683" s="91"/>
    </row>
    <row r="2684" ht="17.25">
      <c r="A2684" s="91"/>
    </row>
    <row r="2685" ht="17.25">
      <c r="A2685" s="91"/>
    </row>
    <row r="2686" ht="17.25">
      <c r="A2686" s="91"/>
    </row>
    <row r="2687" ht="17.25">
      <c r="A2687" s="91"/>
    </row>
    <row r="2688" ht="17.25">
      <c r="A2688" s="91"/>
    </row>
    <row r="2689" ht="17.25">
      <c r="A2689" s="91"/>
    </row>
    <row r="2690" ht="17.25">
      <c r="A2690" s="91"/>
    </row>
    <row r="2691" ht="17.25">
      <c r="A2691" s="91"/>
    </row>
    <row r="2692" ht="17.25">
      <c r="A2692" s="91"/>
    </row>
    <row r="2693" ht="17.25">
      <c r="A2693" s="91"/>
    </row>
    <row r="2694" ht="17.25">
      <c r="A2694" s="91"/>
    </row>
    <row r="2695" ht="17.25">
      <c r="A2695" s="91"/>
    </row>
    <row r="2696" ht="17.25">
      <c r="A2696" s="91"/>
    </row>
    <row r="2697" ht="17.25">
      <c r="A2697" s="91"/>
    </row>
    <row r="2698" ht="17.25">
      <c r="A2698" s="91"/>
    </row>
    <row r="2699" ht="17.25">
      <c r="A2699" s="91"/>
    </row>
    <row r="2700" ht="17.25">
      <c r="A2700" s="91"/>
    </row>
    <row r="2701" ht="17.25">
      <c r="A2701" s="91"/>
    </row>
    <row r="2702" ht="17.25">
      <c r="A2702" s="91"/>
    </row>
    <row r="2703" ht="17.25">
      <c r="A2703" s="91"/>
    </row>
    <row r="2704" ht="17.25">
      <c r="A2704" s="91"/>
    </row>
    <row r="2705" ht="17.25">
      <c r="A2705" s="91"/>
    </row>
    <row r="2706" ht="17.25">
      <c r="A2706" s="91"/>
    </row>
    <row r="2707" ht="17.25">
      <c r="A2707" s="91"/>
    </row>
    <row r="2708" ht="17.25">
      <c r="A2708" s="91"/>
    </row>
    <row r="2709" ht="17.25">
      <c r="A2709" s="91"/>
    </row>
    <row r="2710" ht="17.25">
      <c r="A2710" s="91"/>
    </row>
    <row r="2711" ht="17.25">
      <c r="A2711" s="91"/>
    </row>
    <row r="2712" ht="17.25">
      <c r="A2712" s="91"/>
    </row>
    <row r="2713" ht="17.25">
      <c r="A2713" s="91"/>
    </row>
    <row r="2714" ht="17.25">
      <c r="A2714" s="91"/>
    </row>
    <row r="2715" ht="17.25">
      <c r="A2715" s="91"/>
    </row>
    <row r="2716" ht="17.25">
      <c r="A2716" s="91"/>
    </row>
    <row r="2717" ht="17.25">
      <c r="A2717" s="91"/>
    </row>
    <row r="2718" ht="17.25">
      <c r="A2718" s="91"/>
    </row>
    <row r="2719" ht="17.25">
      <c r="A2719" s="91"/>
    </row>
    <row r="2720" ht="17.25">
      <c r="A2720" s="91"/>
    </row>
    <row r="2721" ht="17.25">
      <c r="A2721" s="91"/>
    </row>
    <row r="2722" ht="17.25">
      <c r="A2722" s="91"/>
    </row>
    <row r="2723" ht="17.25">
      <c r="A2723" s="91"/>
    </row>
    <row r="2724" ht="17.25">
      <c r="A2724" s="91"/>
    </row>
    <row r="2725" ht="17.25">
      <c r="A2725" s="91"/>
    </row>
    <row r="2726" ht="17.25">
      <c r="A2726" s="91"/>
    </row>
    <row r="2727" ht="17.25">
      <c r="A2727" s="91"/>
    </row>
    <row r="2728" ht="17.25">
      <c r="A2728" s="91"/>
    </row>
    <row r="2729" ht="17.25">
      <c r="A2729" s="91"/>
    </row>
    <row r="2730" ht="17.25">
      <c r="A2730" s="91"/>
    </row>
    <row r="2731" ht="17.25">
      <c r="A2731" s="91"/>
    </row>
    <row r="2732" ht="17.25">
      <c r="A2732" s="91"/>
    </row>
    <row r="2733" ht="17.25">
      <c r="A2733" s="91"/>
    </row>
    <row r="2734" ht="17.25">
      <c r="A2734" s="91"/>
    </row>
    <row r="2735" ht="17.25">
      <c r="A2735" s="91"/>
    </row>
    <row r="2736" ht="17.25">
      <c r="A2736" s="91"/>
    </row>
    <row r="2737" ht="17.25">
      <c r="A2737" s="91"/>
    </row>
    <row r="2738" ht="17.25">
      <c r="A2738" s="91"/>
    </row>
    <row r="2739" ht="17.25">
      <c r="A2739" s="91"/>
    </row>
    <row r="2740" ht="17.25">
      <c r="A2740" s="91"/>
    </row>
    <row r="2741" ht="17.25">
      <c r="A2741" s="91"/>
    </row>
    <row r="2742" ht="17.25">
      <c r="A2742" s="91"/>
    </row>
    <row r="2743" ht="17.25">
      <c r="A2743" s="91"/>
    </row>
    <row r="2744" ht="17.25">
      <c r="A2744" s="91"/>
    </row>
    <row r="2745" ht="17.25">
      <c r="A2745" s="91"/>
    </row>
    <row r="2746" ht="17.25">
      <c r="A2746" s="91"/>
    </row>
    <row r="2747" ht="17.25">
      <c r="A2747" s="91"/>
    </row>
    <row r="2748" ht="17.25">
      <c r="A2748" s="91"/>
    </row>
    <row r="2749" ht="17.25">
      <c r="A2749" s="91"/>
    </row>
    <row r="2750" ht="17.25">
      <c r="A2750" s="91"/>
    </row>
    <row r="2751" ht="17.25">
      <c r="A2751" s="91"/>
    </row>
    <row r="2752" ht="17.25">
      <c r="A2752" s="91"/>
    </row>
    <row r="2753" ht="17.25">
      <c r="A2753" s="91"/>
    </row>
    <row r="2754" ht="17.25">
      <c r="A2754" s="91"/>
    </row>
    <row r="2755" ht="17.25">
      <c r="A2755" s="91"/>
    </row>
    <row r="2756" ht="17.25">
      <c r="A2756" s="91"/>
    </row>
    <row r="2757" ht="17.25">
      <c r="A2757" s="91"/>
    </row>
    <row r="2758" ht="17.25">
      <c r="A2758" s="91"/>
    </row>
    <row r="2759" ht="17.25">
      <c r="A2759" s="91"/>
    </row>
    <row r="2760" ht="17.25">
      <c r="A2760" s="91"/>
    </row>
    <row r="2761" ht="17.25">
      <c r="A2761" s="91"/>
    </row>
    <row r="2762" ht="17.25">
      <c r="A2762" s="91"/>
    </row>
    <row r="2763" ht="17.25">
      <c r="A2763" s="91"/>
    </row>
    <row r="2764" ht="17.25">
      <c r="A2764" s="91"/>
    </row>
    <row r="2765" ht="17.25">
      <c r="A2765" s="91"/>
    </row>
    <row r="2766" ht="17.25">
      <c r="A2766" s="91"/>
    </row>
    <row r="2767" ht="17.25">
      <c r="A2767" s="91"/>
    </row>
    <row r="2768" ht="17.25">
      <c r="A2768" s="91"/>
    </row>
    <row r="2769" ht="17.25">
      <c r="A2769" s="91"/>
    </row>
    <row r="2770" ht="17.25">
      <c r="A2770" s="91"/>
    </row>
    <row r="2771" ht="17.25">
      <c r="A2771" s="91"/>
    </row>
    <row r="2772" ht="17.25">
      <c r="A2772" s="91"/>
    </row>
    <row r="2773" ht="17.25">
      <c r="A2773" s="91"/>
    </row>
    <row r="2774" ht="17.25">
      <c r="A2774" s="91"/>
    </row>
    <row r="2775" ht="17.25">
      <c r="A2775" s="91"/>
    </row>
    <row r="2776" ht="17.25">
      <c r="A2776" s="91"/>
    </row>
    <row r="2777" ht="17.25">
      <c r="A2777" s="91"/>
    </row>
    <row r="2778" ht="17.25">
      <c r="A2778" s="91"/>
    </row>
    <row r="2779" ht="17.25">
      <c r="A2779" s="91"/>
    </row>
    <row r="2780" ht="17.25">
      <c r="A2780" s="91"/>
    </row>
    <row r="2781" ht="17.25">
      <c r="A2781" s="91"/>
    </row>
    <row r="2782" ht="17.25">
      <c r="A2782" s="91"/>
    </row>
    <row r="2783" ht="17.25">
      <c r="A2783" s="91"/>
    </row>
    <row r="2784" ht="17.25">
      <c r="A2784" s="91"/>
    </row>
    <row r="2785" ht="17.25">
      <c r="A2785" s="91"/>
    </row>
    <row r="2786" ht="17.25">
      <c r="A2786" s="91"/>
    </row>
    <row r="2787" ht="17.25">
      <c r="A2787" s="91"/>
    </row>
    <row r="2788" ht="17.25">
      <c r="A2788" s="91"/>
    </row>
    <row r="2789" ht="17.25">
      <c r="A2789" s="91"/>
    </row>
    <row r="2790" ht="17.25">
      <c r="A2790" s="91"/>
    </row>
    <row r="2791" ht="17.25">
      <c r="A2791" s="91"/>
    </row>
    <row r="2792" ht="17.25">
      <c r="A2792" s="91"/>
    </row>
    <row r="2793" ht="17.25">
      <c r="A2793" s="91"/>
    </row>
    <row r="2794" ht="17.25">
      <c r="A2794" s="91"/>
    </row>
    <row r="2795" ht="17.25">
      <c r="A2795" s="91"/>
    </row>
    <row r="2796" ht="17.25">
      <c r="A2796" s="91"/>
    </row>
    <row r="2797" ht="17.25">
      <c r="A2797" s="91"/>
    </row>
    <row r="2798" ht="17.25">
      <c r="A2798" s="91"/>
    </row>
    <row r="2799" ht="17.25">
      <c r="A2799" s="91"/>
    </row>
    <row r="2800" ht="17.25">
      <c r="A2800" s="91"/>
    </row>
    <row r="2801" ht="17.25">
      <c r="A2801" s="91"/>
    </row>
    <row r="2802" ht="17.25">
      <c r="A2802" s="91"/>
    </row>
    <row r="2803" ht="17.25">
      <c r="A2803" s="91"/>
    </row>
    <row r="2804" ht="17.25">
      <c r="A2804" s="91"/>
    </row>
    <row r="2805" ht="17.25">
      <c r="A2805" s="91"/>
    </row>
    <row r="2806" ht="17.25">
      <c r="A2806" s="91"/>
    </row>
    <row r="2807" ht="17.25">
      <c r="A2807" s="91"/>
    </row>
    <row r="2808" ht="17.25">
      <c r="A2808" s="91"/>
    </row>
    <row r="2809" ht="17.25">
      <c r="A2809" s="91"/>
    </row>
    <row r="2810" ht="17.25">
      <c r="A2810" s="91"/>
    </row>
    <row r="2811" ht="17.25">
      <c r="A2811" s="91"/>
    </row>
    <row r="2812" ht="17.25">
      <c r="A2812" s="91"/>
    </row>
    <row r="2813" ht="17.25">
      <c r="A2813" s="91"/>
    </row>
    <row r="2814" ht="17.25">
      <c r="A2814" s="91"/>
    </row>
    <row r="2815" ht="17.25">
      <c r="A2815" s="91"/>
    </row>
    <row r="2816" ht="17.25">
      <c r="A2816" s="91"/>
    </row>
    <row r="2817" ht="17.25">
      <c r="A2817" s="91"/>
    </row>
    <row r="2818" ht="17.25">
      <c r="A2818" s="91"/>
    </row>
    <row r="2819" ht="17.25">
      <c r="A2819" s="91"/>
    </row>
    <row r="2820" ht="17.25">
      <c r="A2820" s="91"/>
    </row>
    <row r="2821" ht="17.25">
      <c r="A2821" s="91"/>
    </row>
    <row r="2822" ht="17.25">
      <c r="A2822" s="91"/>
    </row>
    <row r="2823" ht="17.25">
      <c r="A2823" s="91"/>
    </row>
    <row r="2824" ht="17.25">
      <c r="A2824" s="91"/>
    </row>
    <row r="2825" ht="17.25">
      <c r="A2825" s="91"/>
    </row>
    <row r="2826" ht="17.25">
      <c r="A2826" s="91"/>
    </row>
    <row r="2827" ht="17.25">
      <c r="A2827" s="91"/>
    </row>
    <row r="2828" ht="17.25">
      <c r="A2828" s="91"/>
    </row>
    <row r="2829" ht="17.25">
      <c r="A2829" s="91"/>
    </row>
    <row r="2830" ht="17.25">
      <c r="A2830" s="91"/>
    </row>
    <row r="2831" ht="17.25">
      <c r="A2831" s="91"/>
    </row>
    <row r="2832" ht="17.25">
      <c r="A2832" s="91"/>
    </row>
    <row r="2833" ht="17.25">
      <c r="A2833" s="91"/>
    </row>
    <row r="2834" ht="17.25">
      <c r="A2834" s="91"/>
    </row>
    <row r="2835" ht="17.25">
      <c r="A2835" s="91"/>
    </row>
    <row r="2836" ht="17.25">
      <c r="A2836" s="91"/>
    </row>
    <row r="2837" ht="17.25">
      <c r="A2837" s="91"/>
    </row>
    <row r="2838" ht="17.25">
      <c r="A2838" s="91"/>
    </row>
    <row r="2839" ht="17.25">
      <c r="A2839" s="91"/>
    </row>
    <row r="2840" ht="17.25">
      <c r="A2840" s="91"/>
    </row>
    <row r="2841" ht="17.25">
      <c r="A2841" s="91"/>
    </row>
    <row r="2842" ht="17.25">
      <c r="A2842" s="91"/>
    </row>
    <row r="2843" ht="17.25">
      <c r="A2843" s="91"/>
    </row>
    <row r="2844" ht="17.25">
      <c r="A2844" s="91"/>
    </row>
    <row r="2845" ht="17.25">
      <c r="A2845" s="91"/>
    </row>
    <row r="2846" ht="17.25">
      <c r="A2846" s="91"/>
    </row>
    <row r="2847" ht="17.25">
      <c r="A2847" s="91"/>
    </row>
    <row r="2848" ht="17.25">
      <c r="A2848" s="91"/>
    </row>
    <row r="2849" ht="17.25">
      <c r="A2849" s="91"/>
    </row>
    <row r="2850" ht="17.25">
      <c r="A2850" s="91"/>
    </row>
    <row r="2851" ht="17.25">
      <c r="A2851" s="91"/>
    </row>
    <row r="2852" ht="17.25">
      <c r="A2852" s="91"/>
    </row>
    <row r="2853" ht="17.25">
      <c r="A2853" s="91"/>
    </row>
    <row r="2854" ht="17.25">
      <c r="A2854" s="91"/>
    </row>
    <row r="2855" ht="17.25">
      <c r="A2855" s="91"/>
    </row>
    <row r="2856" ht="17.25">
      <c r="A2856" s="91"/>
    </row>
    <row r="2857" ht="17.25">
      <c r="A2857" s="91"/>
    </row>
    <row r="2858" ht="17.25">
      <c r="A2858" s="91"/>
    </row>
    <row r="2859" ht="17.25">
      <c r="A2859" s="91"/>
    </row>
    <row r="2860" ht="17.25">
      <c r="A2860" s="91"/>
    </row>
    <row r="2861" ht="17.25">
      <c r="A2861" s="91"/>
    </row>
    <row r="2862" ht="17.25">
      <c r="A2862" s="91"/>
    </row>
    <row r="2863" ht="17.25">
      <c r="A2863" s="91"/>
    </row>
    <row r="2864" ht="17.25">
      <c r="A2864" s="91"/>
    </row>
    <row r="2865" ht="17.25">
      <c r="A2865" s="91"/>
    </row>
    <row r="2866" ht="17.25">
      <c r="A2866" s="91"/>
    </row>
    <row r="2867" ht="17.25">
      <c r="A2867" s="91"/>
    </row>
    <row r="2868" ht="17.25">
      <c r="A2868" s="91"/>
    </row>
    <row r="2869" ht="17.25">
      <c r="A2869" s="91"/>
    </row>
    <row r="2870" ht="17.25">
      <c r="A2870" s="91"/>
    </row>
    <row r="2871" ht="17.25">
      <c r="A2871" s="91"/>
    </row>
    <row r="2872" ht="17.25">
      <c r="A2872" s="91"/>
    </row>
    <row r="2873" ht="17.25">
      <c r="A2873" s="91"/>
    </row>
    <row r="2874" ht="17.25">
      <c r="A2874" s="91"/>
    </row>
    <row r="2875" ht="17.25">
      <c r="A2875" s="91"/>
    </row>
    <row r="2876" ht="17.25">
      <c r="A2876" s="91"/>
    </row>
    <row r="2877" ht="17.25">
      <c r="A2877" s="91"/>
    </row>
    <row r="2878" ht="17.25">
      <c r="A2878" s="91"/>
    </row>
    <row r="2879" ht="17.25">
      <c r="A2879" s="91"/>
    </row>
    <row r="2880" ht="17.25">
      <c r="A2880" s="91"/>
    </row>
    <row r="2881" ht="17.25">
      <c r="A2881" s="91"/>
    </row>
    <row r="2882" ht="17.25">
      <c r="A2882" s="91"/>
    </row>
    <row r="2883" ht="17.25">
      <c r="A2883" s="91"/>
    </row>
    <row r="2884" ht="17.25">
      <c r="A2884" s="91"/>
    </row>
    <row r="2885" ht="17.25">
      <c r="A2885" s="91"/>
    </row>
    <row r="2886" ht="17.25">
      <c r="A2886" s="91"/>
    </row>
    <row r="2887" ht="17.25">
      <c r="A2887" s="91"/>
    </row>
    <row r="2888" ht="17.25">
      <c r="A2888" s="91"/>
    </row>
    <row r="2889" ht="17.25">
      <c r="A2889" s="91"/>
    </row>
    <row r="2890" ht="17.25">
      <c r="A2890" s="91"/>
    </row>
    <row r="2891" ht="17.25">
      <c r="A2891" s="91"/>
    </row>
    <row r="2892" ht="17.25">
      <c r="A2892" s="91"/>
    </row>
    <row r="2893" ht="17.25">
      <c r="A2893" s="91"/>
    </row>
    <row r="2894" ht="17.25">
      <c r="A2894" s="91"/>
    </row>
    <row r="2895" ht="17.25">
      <c r="A2895" s="91"/>
    </row>
    <row r="2896" ht="17.25">
      <c r="A2896" s="91"/>
    </row>
    <row r="2897" ht="17.25">
      <c r="A2897" s="91"/>
    </row>
    <row r="2898" ht="17.25">
      <c r="A2898" s="91"/>
    </row>
    <row r="2899" ht="17.25">
      <c r="A2899" s="91"/>
    </row>
    <row r="2900" ht="17.25">
      <c r="A2900" s="91"/>
    </row>
    <row r="2901" ht="17.25">
      <c r="A2901" s="91"/>
    </row>
    <row r="2902" ht="17.25">
      <c r="A2902" s="91"/>
    </row>
    <row r="2903" ht="17.25">
      <c r="A2903" s="91"/>
    </row>
    <row r="2904" ht="17.25">
      <c r="A2904" s="91"/>
    </row>
    <row r="2905" ht="17.25">
      <c r="A2905" s="91"/>
    </row>
    <row r="2906" ht="17.25">
      <c r="A2906" s="91"/>
    </row>
    <row r="2907" ht="17.25">
      <c r="A2907" s="91"/>
    </row>
    <row r="2908" ht="17.25">
      <c r="A2908" s="91"/>
    </row>
    <row r="2909" ht="17.25">
      <c r="A2909" s="91"/>
    </row>
    <row r="2910" ht="17.25">
      <c r="A2910" s="91"/>
    </row>
    <row r="2911" ht="17.25">
      <c r="A2911" s="91"/>
    </row>
    <row r="2912" ht="17.25">
      <c r="A2912" s="91"/>
    </row>
    <row r="2913" ht="17.25">
      <c r="A2913" s="91"/>
    </row>
    <row r="2914" ht="17.25">
      <c r="A2914" s="91"/>
    </row>
    <row r="2915" ht="17.25">
      <c r="A2915" s="91"/>
    </row>
    <row r="2916" ht="17.25">
      <c r="A2916" s="91"/>
    </row>
    <row r="2917" ht="17.25">
      <c r="A2917" s="91"/>
    </row>
    <row r="2918" ht="17.25">
      <c r="A2918" s="91"/>
    </row>
    <row r="2919" ht="17.25">
      <c r="A2919" s="91"/>
    </row>
    <row r="2920" ht="17.25">
      <c r="A2920" s="91"/>
    </row>
    <row r="2921" ht="17.25">
      <c r="A2921" s="91"/>
    </row>
    <row r="2922" ht="17.25">
      <c r="A2922" s="91"/>
    </row>
    <row r="2923" ht="17.25">
      <c r="A2923" s="91"/>
    </row>
    <row r="2924" ht="17.25">
      <c r="A2924" s="91"/>
    </row>
    <row r="2925" ht="17.25">
      <c r="A2925" s="91"/>
    </row>
    <row r="2926" ht="17.25">
      <c r="A2926" s="91"/>
    </row>
    <row r="2927" ht="17.25">
      <c r="A2927" s="91"/>
    </row>
    <row r="2928" ht="17.25">
      <c r="A2928" s="91"/>
    </row>
    <row r="2929" ht="17.25">
      <c r="A2929" s="91"/>
    </row>
    <row r="2930" ht="17.25">
      <c r="A2930" s="91"/>
    </row>
    <row r="2931" ht="17.25">
      <c r="A2931" s="91"/>
    </row>
    <row r="2932" ht="17.25">
      <c r="A2932" s="91"/>
    </row>
    <row r="2933" ht="17.25">
      <c r="A2933" s="91"/>
    </row>
    <row r="2934" ht="17.25">
      <c r="A2934" s="91"/>
    </row>
    <row r="2935" ht="17.25">
      <c r="A2935" s="91"/>
    </row>
    <row r="2936" ht="17.25">
      <c r="A2936" s="91"/>
    </row>
    <row r="2937" ht="17.25">
      <c r="A2937" s="91"/>
    </row>
    <row r="2938" ht="17.25">
      <c r="A2938" s="91"/>
    </row>
    <row r="2939" ht="17.25">
      <c r="A2939" s="91"/>
    </row>
    <row r="2940" ht="17.25">
      <c r="A2940" s="91"/>
    </row>
    <row r="2941" ht="17.25">
      <c r="A2941" s="91"/>
    </row>
    <row r="2942" ht="17.25">
      <c r="A2942" s="91"/>
    </row>
    <row r="2943" ht="17.25">
      <c r="A2943" s="91"/>
    </row>
    <row r="2944" ht="17.25">
      <c r="A2944" s="91"/>
    </row>
    <row r="2945" ht="17.25">
      <c r="A2945" s="91"/>
    </row>
    <row r="2946" ht="17.25">
      <c r="A2946" s="91"/>
    </row>
    <row r="2947" ht="17.25">
      <c r="A2947" s="91"/>
    </row>
    <row r="2948" ht="17.25">
      <c r="A2948" s="91"/>
    </row>
    <row r="2949" ht="17.25">
      <c r="A2949" s="91"/>
    </row>
    <row r="2950" ht="17.25">
      <c r="A2950" s="91"/>
    </row>
    <row r="2951" ht="17.25">
      <c r="A2951" s="91"/>
    </row>
    <row r="2952" ht="17.25">
      <c r="A2952" s="91"/>
    </row>
    <row r="2953" ht="17.25">
      <c r="A2953" s="91"/>
    </row>
    <row r="2954" ht="17.25">
      <c r="A2954" s="91"/>
    </row>
    <row r="2955" ht="17.25">
      <c r="A2955" s="91"/>
    </row>
    <row r="2956" ht="17.25">
      <c r="A2956" s="91"/>
    </row>
    <row r="2957" ht="17.25">
      <c r="A2957" s="91"/>
    </row>
    <row r="2958" ht="17.25">
      <c r="A2958" s="91"/>
    </row>
    <row r="2959" ht="17.25">
      <c r="A2959" s="91"/>
    </row>
    <row r="2960" ht="17.25">
      <c r="A2960" s="91"/>
    </row>
    <row r="2961" ht="17.25">
      <c r="A2961" s="91"/>
    </row>
    <row r="2962" ht="17.25">
      <c r="A2962" s="91"/>
    </row>
    <row r="2963" ht="17.25">
      <c r="A2963" s="91"/>
    </row>
    <row r="2964" ht="17.25">
      <c r="A2964" s="91"/>
    </row>
    <row r="2965" ht="17.25">
      <c r="A2965" s="91"/>
    </row>
    <row r="2966" ht="17.25">
      <c r="A2966" s="91"/>
    </row>
    <row r="2967" ht="17.25">
      <c r="A2967" s="91"/>
    </row>
    <row r="2968" ht="17.25">
      <c r="A2968" s="91"/>
    </row>
    <row r="2969" ht="17.25">
      <c r="A2969" s="91"/>
    </row>
    <row r="2970" ht="17.25">
      <c r="A2970" s="91"/>
    </row>
    <row r="2971" ht="17.25">
      <c r="A2971" s="91"/>
    </row>
    <row r="2972" ht="17.25">
      <c r="A2972" s="91"/>
    </row>
    <row r="2973" ht="17.25">
      <c r="A2973" s="91"/>
    </row>
    <row r="2974" ht="17.25">
      <c r="A2974" s="91"/>
    </row>
    <row r="2975" ht="17.25">
      <c r="A2975" s="91"/>
    </row>
    <row r="2976" ht="17.25">
      <c r="A2976" s="91"/>
    </row>
    <row r="2977" ht="17.25">
      <c r="A2977" s="91"/>
    </row>
    <row r="2978" ht="17.25">
      <c r="A2978" s="91"/>
    </row>
    <row r="2979" ht="17.25">
      <c r="A2979" s="91"/>
    </row>
  </sheetData>
  <printOptions/>
  <pageMargins left="0.5" right="0.5" top="1" bottom="1" header="0.5" footer="0.5"/>
  <pageSetup horizontalDpi="600" verticalDpi="600" orientation="portrait" paperSize="9" scale="80" r:id="rId1"/>
  <rowBreaks count="2" manualBreakCount="2">
    <brk id="53" max="10" man="1"/>
    <brk id="7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N300"/>
  <sheetViews>
    <sheetView view="pageBreakPreview" zoomScale="80" zoomScaleNormal="80" zoomScaleSheetLayoutView="80" workbookViewId="0" topLeftCell="A1">
      <selection activeCell="N124" sqref="N124"/>
    </sheetView>
  </sheetViews>
  <sheetFormatPr defaultColWidth="9.140625" defaultRowHeight="12.75"/>
  <cols>
    <col min="1" max="1" width="4.7109375" style="37" customWidth="1"/>
    <col min="2" max="2" width="11.28125" style="37" bestFit="1" customWidth="1"/>
    <col min="3" max="4" width="9.140625" style="37" customWidth="1"/>
    <col min="5" max="5" width="12.8515625" style="37" customWidth="1"/>
    <col min="6" max="6" width="15.57421875" style="37" customWidth="1"/>
    <col min="7" max="7" width="10.140625" style="37" customWidth="1"/>
    <col min="8" max="8" width="17.140625" style="37" customWidth="1"/>
    <col min="9" max="9" width="3.8515625" style="37" customWidth="1"/>
    <col min="10" max="10" width="13.57421875" style="37" customWidth="1"/>
    <col min="11" max="11" width="8.8515625" style="37" customWidth="1"/>
    <col min="12" max="12" width="7.7109375" style="37" customWidth="1"/>
    <col min="13" max="17" width="9.140625" style="37" customWidth="1"/>
    <col min="18" max="18" width="9.00390625" style="37" customWidth="1"/>
    <col min="19" max="16384" width="9.140625" style="37" customWidth="1"/>
  </cols>
  <sheetData>
    <row r="1" spans="7:8" s="4" customFormat="1" ht="17.25">
      <c r="G1" s="166"/>
      <c r="H1" s="166"/>
    </row>
    <row r="2" spans="4:10" s="4" customFormat="1" ht="18" customHeight="1">
      <c r="D2" s="47"/>
      <c r="E2" s="95"/>
      <c r="F2" s="47"/>
      <c r="G2" s="47"/>
      <c r="H2" s="95"/>
      <c r="I2" s="47"/>
      <c r="J2" s="47"/>
    </row>
    <row r="3" spans="4:10" s="4" customFormat="1" ht="25.5">
      <c r="D3" s="47"/>
      <c r="E3" s="47"/>
      <c r="F3" s="167" t="s">
        <v>203</v>
      </c>
      <c r="H3" s="47"/>
      <c r="I3" s="47"/>
      <c r="J3" s="47"/>
    </row>
    <row r="4" spans="4:10" s="4" customFormat="1" ht="17.25">
      <c r="D4" s="47"/>
      <c r="E4" s="47"/>
      <c r="F4" s="48" t="s">
        <v>0</v>
      </c>
      <c r="H4" s="47"/>
      <c r="I4" s="47"/>
      <c r="J4" s="47"/>
    </row>
    <row r="5" spans="1:12" s="4" customFormat="1" ht="18" thickBot="1">
      <c r="A5" s="14"/>
      <c r="B5" s="14"/>
      <c r="C5" s="14"/>
      <c r="D5" s="59"/>
      <c r="E5" s="59"/>
      <c r="F5" s="59"/>
      <c r="G5" s="96"/>
      <c r="H5" s="59"/>
      <c r="I5" s="59"/>
      <c r="J5" s="59"/>
      <c r="K5" s="14"/>
      <c r="L5" s="28"/>
    </row>
    <row r="6" spans="3:9" s="4" customFormat="1" ht="17.25">
      <c r="C6" s="47"/>
      <c r="D6" s="47"/>
      <c r="E6" s="47"/>
      <c r="F6" s="48"/>
      <c r="G6" s="47"/>
      <c r="H6" s="47"/>
      <c r="I6" s="47"/>
    </row>
    <row r="7" spans="1:12" s="168" customFormat="1" ht="20.25">
      <c r="A7" s="97" t="s">
        <v>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s="168" customFormat="1" ht="20.25">
      <c r="A8" s="99" t="s">
        <v>224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3" s="169" customFormat="1" ht="17.25">
      <c r="A9" s="5" t="s">
        <v>2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</row>
    <row r="10" spans="1:13" s="169" customFormat="1" ht="17.25">
      <c r="A10" s="4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</row>
    <row r="11" spans="1:13" s="169" customFormat="1" ht="17.25">
      <c r="A11" s="170" t="s">
        <v>54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</row>
    <row r="12" spans="1:12" s="4" customFormat="1" ht="17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54" s="4" customFormat="1" ht="17.25">
      <c r="A13" s="62" t="s">
        <v>55</v>
      </c>
      <c r="B13" s="81" t="s">
        <v>56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</row>
    <row r="14" spans="1:66" s="4" customFormat="1" ht="17.25">
      <c r="A14" s="62"/>
      <c r="B14" s="83" t="s">
        <v>226</v>
      </c>
      <c r="C14" s="83"/>
      <c r="D14" s="83"/>
      <c r="E14" s="83"/>
      <c r="F14" s="171"/>
      <c r="G14" s="83"/>
      <c r="H14" s="171"/>
      <c r="I14" s="83"/>
      <c r="J14" s="83"/>
      <c r="K14" s="83"/>
      <c r="L14" s="83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</row>
    <row r="15" spans="1:66" s="4" customFormat="1" ht="17.25">
      <c r="A15" s="62"/>
      <c r="B15" s="83" t="s">
        <v>263</v>
      </c>
      <c r="C15" s="83"/>
      <c r="D15" s="83"/>
      <c r="E15" s="83"/>
      <c r="F15" s="171"/>
      <c r="G15" s="83"/>
      <c r="H15" s="171"/>
      <c r="I15" s="83"/>
      <c r="J15" s="83"/>
      <c r="K15" s="83"/>
      <c r="L15" s="83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</row>
    <row r="16" spans="1:66" s="4" customFormat="1" ht="17.25">
      <c r="A16" s="62"/>
      <c r="B16" s="83" t="s">
        <v>174</v>
      </c>
      <c r="C16" s="83"/>
      <c r="D16" s="83"/>
      <c r="E16" s="83"/>
      <c r="F16" s="171"/>
      <c r="G16" s="83"/>
      <c r="H16" s="171"/>
      <c r="I16" s="83"/>
      <c r="J16" s="83"/>
      <c r="K16" s="83"/>
      <c r="L16" s="83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</row>
    <row r="17" spans="1:66" s="4" customFormat="1" ht="17.25">
      <c r="A17" s="62"/>
      <c r="B17" s="83" t="s">
        <v>175</v>
      </c>
      <c r="C17" s="83"/>
      <c r="D17" s="83"/>
      <c r="E17" s="83"/>
      <c r="F17" s="171"/>
      <c r="G17" s="83"/>
      <c r="H17" s="171"/>
      <c r="I17" s="83"/>
      <c r="J17" s="83"/>
      <c r="K17" s="83"/>
      <c r="L17" s="83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</row>
    <row r="18" spans="1:66" s="4" customFormat="1" ht="17.25">
      <c r="A18" s="62"/>
      <c r="B18" s="83"/>
      <c r="C18" s="83"/>
      <c r="D18" s="83"/>
      <c r="E18" s="83"/>
      <c r="F18" s="171"/>
      <c r="G18" s="83"/>
      <c r="H18" s="171"/>
      <c r="I18" s="83"/>
      <c r="J18" s="83"/>
      <c r="K18" s="83"/>
      <c r="L18" s="83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</row>
    <row r="19" spans="1:66" s="4" customFormat="1" ht="17.25">
      <c r="A19" s="62"/>
      <c r="B19" s="83" t="s">
        <v>227</v>
      </c>
      <c r="C19" s="83"/>
      <c r="D19" s="83"/>
      <c r="E19" s="83"/>
      <c r="F19" s="171"/>
      <c r="G19" s="83"/>
      <c r="H19" s="171"/>
      <c r="I19" s="83"/>
      <c r="J19" s="83"/>
      <c r="K19" s="83"/>
      <c r="L19" s="83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</row>
    <row r="20" spans="1:66" s="4" customFormat="1" ht="17.25">
      <c r="A20" s="62"/>
      <c r="B20" s="83" t="s">
        <v>228</v>
      </c>
      <c r="C20" s="83"/>
      <c r="D20" s="83"/>
      <c r="E20" s="83"/>
      <c r="F20" s="171"/>
      <c r="G20" s="83"/>
      <c r="H20" s="171"/>
      <c r="I20" s="83"/>
      <c r="J20" s="83"/>
      <c r="K20" s="83"/>
      <c r="L20" s="83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</row>
    <row r="21" spans="1:66" s="4" customFormat="1" ht="17.25">
      <c r="A21" s="62"/>
      <c r="B21" s="83" t="s">
        <v>193</v>
      </c>
      <c r="C21" s="83"/>
      <c r="D21" s="83"/>
      <c r="E21" s="83"/>
      <c r="F21" s="171"/>
      <c r="G21" s="83"/>
      <c r="H21" s="171"/>
      <c r="I21" s="83"/>
      <c r="J21" s="83"/>
      <c r="K21" s="83"/>
      <c r="L21" s="83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</row>
    <row r="22" spans="1:66" s="4" customFormat="1" ht="17.25">
      <c r="A22" s="62"/>
      <c r="B22" s="83" t="s">
        <v>192</v>
      </c>
      <c r="C22" s="83"/>
      <c r="D22" s="83"/>
      <c r="E22" s="83"/>
      <c r="F22" s="171"/>
      <c r="G22" s="83"/>
      <c r="H22" s="171"/>
      <c r="I22" s="83"/>
      <c r="J22" s="83"/>
      <c r="K22" s="83"/>
      <c r="L22" s="83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</row>
    <row r="23" spans="1:66" s="4" customFormat="1" ht="17.25">
      <c r="A23" s="62"/>
      <c r="B23" s="83"/>
      <c r="C23" s="83"/>
      <c r="D23" s="83"/>
      <c r="E23" s="83"/>
      <c r="F23" s="171"/>
      <c r="G23" s="83"/>
      <c r="H23" s="171"/>
      <c r="I23" s="83"/>
      <c r="J23" s="83"/>
      <c r="K23" s="83"/>
      <c r="L23" s="83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</row>
    <row r="24" spans="1:66" s="4" customFormat="1" ht="17.25">
      <c r="A24" s="62" t="s">
        <v>57</v>
      </c>
      <c r="B24" s="81" t="s">
        <v>176</v>
      </c>
      <c r="C24" s="83"/>
      <c r="D24" s="83"/>
      <c r="E24" s="83"/>
      <c r="F24" s="171"/>
      <c r="G24" s="83"/>
      <c r="H24" s="171"/>
      <c r="I24" s="83"/>
      <c r="J24" s="83"/>
      <c r="K24" s="83"/>
      <c r="L24" s="83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</row>
    <row r="25" spans="1:66" s="4" customFormat="1" ht="17.25">
      <c r="A25" s="62"/>
      <c r="B25" s="81" t="s">
        <v>177</v>
      </c>
      <c r="C25" s="83"/>
      <c r="D25" s="83"/>
      <c r="E25" s="83"/>
      <c r="F25" s="171"/>
      <c r="G25" s="83"/>
      <c r="H25" s="171"/>
      <c r="I25" s="83"/>
      <c r="J25" s="83"/>
      <c r="K25" s="83"/>
      <c r="L25" s="83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</row>
    <row r="26" spans="1:66" s="4" customFormat="1" ht="17.25">
      <c r="A26" s="62"/>
      <c r="B26" s="83" t="s">
        <v>178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</row>
    <row r="27" spans="1:66" s="4" customFormat="1" ht="17.25">
      <c r="A27" s="62"/>
      <c r="B27" s="83" t="s">
        <v>179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</row>
    <row r="28" spans="1:66" s="4" customFormat="1" ht="17.25">
      <c r="A28" s="6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</row>
    <row r="29" spans="1:65" s="4" customFormat="1" ht="17.25">
      <c r="A29" s="62"/>
      <c r="B29" s="83"/>
      <c r="C29" s="83"/>
      <c r="D29" s="83"/>
      <c r="E29" s="83"/>
      <c r="F29" s="85" t="s">
        <v>58</v>
      </c>
      <c r="G29" s="85"/>
      <c r="H29" s="85" t="s">
        <v>59</v>
      </c>
      <c r="I29" s="83"/>
      <c r="J29" s="28"/>
      <c r="K29" s="83"/>
      <c r="L29" s="83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</row>
    <row r="30" spans="1:65" s="4" customFormat="1" ht="17.25">
      <c r="A30" s="62"/>
      <c r="B30" s="83"/>
      <c r="C30" s="83"/>
      <c r="D30" s="83"/>
      <c r="E30" s="83"/>
      <c r="F30" s="85" t="s">
        <v>60</v>
      </c>
      <c r="G30" s="85"/>
      <c r="H30" s="85" t="s">
        <v>60</v>
      </c>
      <c r="I30" s="83"/>
      <c r="J30" s="28"/>
      <c r="K30" s="83"/>
      <c r="L30" s="83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</row>
    <row r="31" spans="1:65" s="4" customFormat="1" ht="17.25">
      <c r="A31" s="62"/>
      <c r="B31" s="83"/>
      <c r="C31" s="83"/>
      <c r="D31" s="83"/>
      <c r="E31" s="83"/>
      <c r="F31" s="4" t="s">
        <v>229</v>
      </c>
      <c r="G31" s="85"/>
      <c r="H31" s="4" t="s">
        <v>204</v>
      </c>
      <c r="I31" s="83"/>
      <c r="J31" s="62"/>
      <c r="K31" s="83"/>
      <c r="L31" s="83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</row>
    <row r="32" spans="1:65" s="4" customFormat="1" ht="17.25">
      <c r="A32" s="62"/>
      <c r="B32" s="83"/>
      <c r="C32" s="83"/>
      <c r="D32" s="83"/>
      <c r="E32" s="83"/>
      <c r="F32" s="23" t="s">
        <v>230</v>
      </c>
      <c r="G32" s="85"/>
      <c r="H32" s="23" t="s">
        <v>205</v>
      </c>
      <c r="I32" s="83"/>
      <c r="J32" s="62"/>
      <c r="K32" s="83"/>
      <c r="L32" s="83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</row>
    <row r="33" spans="1:65" s="4" customFormat="1" ht="18" thickBot="1">
      <c r="A33" s="62"/>
      <c r="B33" s="83"/>
      <c r="C33" s="83"/>
      <c r="D33" s="83"/>
      <c r="E33" s="83"/>
      <c r="F33" s="86" t="s">
        <v>61</v>
      </c>
      <c r="G33" s="85"/>
      <c r="H33" s="86" t="s">
        <v>61</v>
      </c>
      <c r="I33" s="83"/>
      <c r="J33" s="62"/>
      <c r="K33" s="83"/>
      <c r="L33" s="83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</row>
    <row r="34" spans="1:65" s="4" customFormat="1" ht="17.25">
      <c r="A34" s="62"/>
      <c r="B34" s="83"/>
      <c r="C34" s="83"/>
      <c r="D34" s="83"/>
      <c r="E34" s="83"/>
      <c r="F34" s="83"/>
      <c r="G34" s="83"/>
      <c r="H34" s="83"/>
      <c r="I34" s="83"/>
      <c r="J34" s="28"/>
      <c r="K34" s="83"/>
      <c r="L34" s="83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</row>
    <row r="35" spans="1:65" s="4" customFormat="1" ht="18" thickBot="1">
      <c r="A35" s="62"/>
      <c r="B35" s="83" t="s">
        <v>62</v>
      </c>
      <c r="C35" s="83"/>
      <c r="D35" s="83"/>
      <c r="E35" s="83"/>
      <c r="F35" s="172">
        <f>'Income Statement'!C16</f>
        <v>22460.49628</v>
      </c>
      <c r="G35" s="83"/>
      <c r="H35" s="172">
        <v>21437</v>
      </c>
      <c r="I35" s="83"/>
      <c r="J35" s="173"/>
      <c r="K35" s="83"/>
      <c r="L35" s="83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</row>
    <row r="36" spans="1:65" s="4" customFormat="1" ht="18" thickTop="1">
      <c r="A36" s="62"/>
      <c r="B36" s="83"/>
      <c r="C36" s="83"/>
      <c r="D36" s="83"/>
      <c r="E36" s="83"/>
      <c r="G36" s="83"/>
      <c r="H36" s="32"/>
      <c r="I36" s="83"/>
      <c r="J36" s="174"/>
      <c r="K36" s="83"/>
      <c r="L36" s="83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</row>
    <row r="37" spans="1:65" s="4" customFormat="1" ht="18" thickBot="1">
      <c r="A37" s="62"/>
      <c r="B37" s="83" t="s">
        <v>138</v>
      </c>
      <c r="C37" s="83"/>
      <c r="D37" s="83"/>
      <c r="E37" s="83"/>
      <c r="F37" s="172">
        <f>'Income Statement'!C30</f>
        <v>2515.9099800000017</v>
      </c>
      <c r="G37" s="175"/>
      <c r="H37" s="172">
        <v>3481</v>
      </c>
      <c r="I37" s="83"/>
      <c r="J37" s="176"/>
      <c r="K37" s="83"/>
      <c r="L37" s="83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</row>
    <row r="38" spans="1:65" s="4" customFormat="1" ht="18" thickTop="1">
      <c r="A38" s="62"/>
      <c r="B38" s="83"/>
      <c r="C38" s="83"/>
      <c r="D38" s="83"/>
      <c r="E38" s="83"/>
      <c r="F38" s="28"/>
      <c r="G38" s="83"/>
      <c r="H38" s="171"/>
      <c r="I38" s="83"/>
      <c r="J38" s="28"/>
      <c r="K38" s="83"/>
      <c r="L38" s="83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</row>
    <row r="39" spans="1:65" s="4" customFormat="1" ht="17.25">
      <c r="A39" s="62"/>
      <c r="B39" s="83" t="s">
        <v>264</v>
      </c>
      <c r="C39" s="83"/>
      <c r="D39" s="83"/>
      <c r="E39" s="83"/>
      <c r="F39" s="28"/>
      <c r="G39" s="83"/>
      <c r="H39" s="171"/>
      <c r="I39" s="83"/>
      <c r="J39" s="28"/>
      <c r="K39" s="83"/>
      <c r="L39" s="83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</row>
    <row r="40" spans="1:65" s="4" customFormat="1" ht="17.25">
      <c r="A40" s="62"/>
      <c r="B40" s="83" t="s">
        <v>180</v>
      </c>
      <c r="C40" s="83"/>
      <c r="D40" s="83"/>
      <c r="E40" s="83"/>
      <c r="F40" s="28"/>
      <c r="G40" s="83"/>
      <c r="H40" s="171"/>
      <c r="I40" s="83"/>
      <c r="J40" s="28"/>
      <c r="K40" s="83"/>
      <c r="L40" s="83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</row>
    <row r="41" spans="1:65" s="4" customFormat="1" ht="17.25">
      <c r="A41" s="62"/>
      <c r="B41" s="83" t="s">
        <v>231</v>
      </c>
      <c r="C41" s="83"/>
      <c r="D41" s="83"/>
      <c r="E41" s="83"/>
      <c r="F41" s="28"/>
      <c r="G41" s="83"/>
      <c r="H41" s="171"/>
      <c r="I41" s="83"/>
      <c r="J41" s="28"/>
      <c r="K41" s="83"/>
      <c r="L41" s="83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</row>
    <row r="42" spans="1:65" s="4" customFormat="1" ht="17.25">
      <c r="A42" s="62"/>
      <c r="B42" s="83" t="s">
        <v>232</v>
      </c>
      <c r="C42" s="83"/>
      <c r="D42" s="83"/>
      <c r="E42" s="83"/>
      <c r="F42" s="28"/>
      <c r="G42" s="83"/>
      <c r="H42" s="171"/>
      <c r="I42" s="83"/>
      <c r="J42" s="28"/>
      <c r="K42" s="83"/>
      <c r="L42" s="83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</row>
    <row r="43" spans="1:66" s="4" customFormat="1" ht="17.25">
      <c r="A43" s="62"/>
      <c r="B43" s="83" t="s">
        <v>259</v>
      </c>
      <c r="C43" s="83"/>
      <c r="D43" s="83"/>
      <c r="E43" s="83"/>
      <c r="F43" s="171"/>
      <c r="G43" s="83"/>
      <c r="H43" s="171"/>
      <c r="I43" s="83"/>
      <c r="J43" s="83"/>
      <c r="K43" s="83"/>
      <c r="L43" s="83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</row>
    <row r="44" spans="1:66" s="4" customFormat="1" ht="17.25">
      <c r="A44" s="62"/>
      <c r="B44" s="83" t="s">
        <v>265</v>
      </c>
      <c r="C44" s="83"/>
      <c r="D44" s="83"/>
      <c r="E44" s="83"/>
      <c r="F44" s="171"/>
      <c r="G44" s="83"/>
      <c r="H44" s="171"/>
      <c r="I44" s="83"/>
      <c r="J44" s="83"/>
      <c r="K44" s="83"/>
      <c r="L44" s="83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</row>
    <row r="45" spans="1:66" s="4" customFormat="1" ht="17.25">
      <c r="A45" s="62"/>
      <c r="B45" s="83"/>
      <c r="C45" s="83"/>
      <c r="D45" s="83"/>
      <c r="E45" s="83"/>
      <c r="F45" s="171"/>
      <c r="G45" s="83"/>
      <c r="H45" s="171"/>
      <c r="I45" s="83"/>
      <c r="J45" s="83"/>
      <c r="K45" s="83"/>
      <c r="L45" s="83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</row>
    <row r="46" spans="1:66" s="4" customFormat="1" ht="17.25">
      <c r="A46" s="62" t="s">
        <v>63</v>
      </c>
      <c r="B46" s="81" t="s">
        <v>136</v>
      </c>
      <c r="C46" s="83"/>
      <c r="D46" s="83"/>
      <c r="E46" s="83"/>
      <c r="F46" s="171"/>
      <c r="G46" s="83"/>
      <c r="H46" s="171"/>
      <c r="I46" s="83"/>
      <c r="J46" s="83"/>
      <c r="K46" s="83"/>
      <c r="L46" s="83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</row>
    <row r="47" spans="1:66" s="4" customFormat="1" ht="17.25">
      <c r="A47" s="62"/>
      <c r="B47" s="83" t="s">
        <v>181</v>
      </c>
      <c r="C47" s="83"/>
      <c r="D47" s="83"/>
      <c r="E47" s="83"/>
      <c r="F47" s="171"/>
      <c r="G47" s="83"/>
      <c r="H47" s="171"/>
      <c r="I47" s="83"/>
      <c r="J47" s="83"/>
      <c r="K47" s="83"/>
      <c r="L47" s="83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</row>
    <row r="48" spans="1:66" s="4" customFormat="1" ht="17.25">
      <c r="A48" s="62"/>
      <c r="B48" s="83" t="s">
        <v>182</v>
      </c>
      <c r="C48" s="83"/>
      <c r="D48" s="83"/>
      <c r="E48" s="83"/>
      <c r="F48" s="171"/>
      <c r="G48" s="83"/>
      <c r="H48" s="171"/>
      <c r="I48" s="83"/>
      <c r="J48" s="83"/>
      <c r="K48" s="83"/>
      <c r="L48" s="83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</row>
    <row r="49" spans="1:66" s="4" customFormat="1" ht="17.25">
      <c r="A49" s="62"/>
      <c r="B49" s="83" t="s">
        <v>233</v>
      </c>
      <c r="C49" s="83"/>
      <c r="D49" s="83"/>
      <c r="E49" s="83"/>
      <c r="F49" s="171"/>
      <c r="G49" s="83"/>
      <c r="H49" s="171"/>
      <c r="I49" s="83"/>
      <c r="J49" s="83"/>
      <c r="K49" s="83"/>
      <c r="L49" s="83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</row>
    <row r="50" spans="1:66" s="4" customFormat="1" ht="17.25">
      <c r="A50" s="62"/>
      <c r="B50" s="83"/>
      <c r="C50" s="83"/>
      <c r="D50" s="83"/>
      <c r="E50" s="83"/>
      <c r="F50" s="171"/>
      <c r="G50" s="83"/>
      <c r="H50" s="171"/>
      <c r="I50" s="83"/>
      <c r="J50" s="83"/>
      <c r="K50" s="83"/>
      <c r="L50" s="83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</row>
    <row r="51" spans="1:66" s="4" customFormat="1" ht="17.25">
      <c r="A51" s="62" t="s">
        <v>64</v>
      </c>
      <c r="B51" s="81" t="s">
        <v>65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</row>
    <row r="52" spans="1:66" s="4" customFormat="1" ht="17.25">
      <c r="A52" s="62"/>
      <c r="B52" s="83" t="s">
        <v>66</v>
      </c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</row>
    <row r="53" spans="1:66" s="4" customFormat="1" ht="17.25">
      <c r="A53" s="62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</row>
    <row r="54" spans="1:66" s="4" customFormat="1" ht="17.25">
      <c r="A54" s="62" t="s">
        <v>67</v>
      </c>
      <c r="B54" s="81" t="s">
        <v>68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</row>
    <row r="55" spans="1:66" s="4" customFormat="1" ht="17.25">
      <c r="A55" s="62"/>
      <c r="B55" s="83"/>
      <c r="C55" s="83"/>
      <c r="D55" s="83"/>
      <c r="E55" s="83"/>
      <c r="F55" s="85" t="s">
        <v>69</v>
      </c>
      <c r="G55" s="87"/>
      <c r="H55" s="85" t="s">
        <v>70</v>
      </c>
      <c r="I55" s="83"/>
      <c r="J55" s="83"/>
      <c r="K55" s="83"/>
      <c r="L55" s="83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</row>
    <row r="56" spans="1:66" s="4" customFormat="1" ht="17.25">
      <c r="A56" s="62"/>
      <c r="B56" s="83"/>
      <c r="C56" s="83"/>
      <c r="D56" s="83"/>
      <c r="E56" s="83"/>
      <c r="F56" s="85" t="s">
        <v>60</v>
      </c>
      <c r="G56" s="87"/>
      <c r="H56" s="85" t="s">
        <v>71</v>
      </c>
      <c r="I56" s="83"/>
      <c r="J56" s="83"/>
      <c r="K56" s="83"/>
      <c r="L56" s="83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</row>
    <row r="57" spans="1:66" s="4" customFormat="1" ht="17.25">
      <c r="A57" s="62"/>
      <c r="B57" s="83"/>
      <c r="C57" s="83"/>
      <c r="D57" s="83"/>
      <c r="E57" s="83"/>
      <c r="F57" s="85" t="s">
        <v>234</v>
      </c>
      <c r="G57" s="87"/>
      <c r="H57" s="85" t="s">
        <v>234</v>
      </c>
      <c r="I57" s="83"/>
      <c r="J57" s="83"/>
      <c r="K57" s="83"/>
      <c r="L57" s="83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</row>
    <row r="58" spans="1:66" s="4" customFormat="1" ht="18" thickBot="1">
      <c r="A58" s="62"/>
      <c r="B58" s="83"/>
      <c r="C58" s="83"/>
      <c r="D58" s="83"/>
      <c r="E58" s="83"/>
      <c r="F58" s="86" t="s">
        <v>61</v>
      </c>
      <c r="G58" s="87"/>
      <c r="H58" s="86" t="s">
        <v>61</v>
      </c>
      <c r="I58" s="83"/>
      <c r="J58" s="83"/>
      <c r="K58" s="83"/>
      <c r="L58" s="83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</row>
    <row r="59" spans="1:66" s="4" customFormat="1" ht="17.25">
      <c r="A59" s="62"/>
      <c r="B59" s="83"/>
      <c r="C59" s="83"/>
      <c r="D59" s="83"/>
      <c r="E59" s="83"/>
      <c r="F59" s="87"/>
      <c r="G59" s="87"/>
      <c r="H59" s="87"/>
      <c r="I59" s="83"/>
      <c r="J59" s="83"/>
      <c r="K59" s="83"/>
      <c r="L59" s="83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</row>
    <row r="60" spans="1:66" s="4" customFormat="1" ht="17.25">
      <c r="A60" s="62"/>
      <c r="B60" s="83" t="s">
        <v>72</v>
      </c>
      <c r="C60" s="83"/>
      <c r="D60" s="83"/>
      <c r="E60" s="83"/>
      <c r="F60" s="177">
        <f>'[1]Group Inc. State'!$Z$182/1000</f>
        <v>227.46826153035005</v>
      </c>
      <c r="G60" s="178"/>
      <c r="H60" s="177">
        <f>'[1]Group Inc. State'!$Z$182/1000</f>
        <v>227.46826153035005</v>
      </c>
      <c r="I60" s="83"/>
      <c r="J60" s="83"/>
      <c r="K60" s="83"/>
      <c r="L60" s="83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</row>
    <row r="61" spans="1:66" s="4" customFormat="1" ht="17.25">
      <c r="A61" s="62"/>
      <c r="B61" s="83"/>
      <c r="C61" s="83"/>
      <c r="D61" s="83"/>
      <c r="E61" s="83"/>
      <c r="F61" s="177"/>
      <c r="G61" s="178"/>
      <c r="H61" s="177"/>
      <c r="I61" s="83"/>
      <c r="J61" s="83"/>
      <c r="K61" s="83"/>
      <c r="L61" s="83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</row>
    <row r="62" spans="1:66" s="4" customFormat="1" ht="17.25">
      <c r="A62" s="62"/>
      <c r="B62" s="83" t="s">
        <v>206</v>
      </c>
      <c r="C62" s="83"/>
      <c r="D62" s="83"/>
      <c r="E62" s="83"/>
      <c r="H62" s="165"/>
      <c r="I62" s="181"/>
      <c r="J62" s="181"/>
      <c r="K62" s="83"/>
      <c r="L62" s="83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</row>
    <row r="63" spans="1:66" s="4" customFormat="1" ht="17.25">
      <c r="A63" s="62"/>
      <c r="B63" s="83" t="s">
        <v>207</v>
      </c>
      <c r="C63" s="83"/>
      <c r="D63" s="83"/>
      <c r="E63" s="83"/>
      <c r="F63" s="179">
        <f>'[1]Group Inc. State'!$Z$183/1000</f>
        <v>4.597950865499997</v>
      </c>
      <c r="G63" s="180"/>
      <c r="H63" s="179">
        <f>'[1]Group Inc. State'!$Z$183/1000</f>
        <v>4.597950865499997</v>
      </c>
      <c r="I63" s="181"/>
      <c r="J63" s="181"/>
      <c r="K63" s="83"/>
      <c r="L63" s="83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</row>
    <row r="64" spans="1:66" s="4" customFormat="1" ht="17.25">
      <c r="A64" s="62"/>
      <c r="B64" s="83" t="s">
        <v>208</v>
      </c>
      <c r="C64" s="83"/>
      <c r="D64" s="83"/>
      <c r="E64" s="83"/>
      <c r="F64" s="179"/>
      <c r="G64" s="180"/>
      <c r="H64" s="179"/>
      <c r="I64" s="181"/>
      <c r="J64" s="181"/>
      <c r="K64" s="83"/>
      <c r="L64" s="83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</row>
    <row r="65" spans="1:66" s="4" customFormat="1" ht="18" thickBot="1">
      <c r="A65" s="62"/>
      <c r="B65" s="83"/>
      <c r="C65" s="83"/>
      <c r="D65" s="83"/>
      <c r="E65" s="83"/>
      <c r="F65" s="182">
        <f>SUM(F60:F64)</f>
        <v>232.06621239585004</v>
      </c>
      <c r="G65" s="183"/>
      <c r="H65" s="193">
        <f>SUM(H60:H64)</f>
        <v>232.06621239585004</v>
      </c>
      <c r="I65" s="83"/>
      <c r="J65" s="83"/>
      <c r="K65" s="83"/>
      <c r="L65" s="83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</row>
    <row r="66" spans="1:66" s="4" customFormat="1" ht="18" thickTop="1">
      <c r="A66" s="62"/>
      <c r="B66" s="83"/>
      <c r="C66" s="83"/>
      <c r="D66" s="83"/>
      <c r="E66" s="83"/>
      <c r="I66" s="83"/>
      <c r="J66" s="83"/>
      <c r="K66" s="83"/>
      <c r="L66" s="83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</row>
    <row r="67" spans="1:66" s="4" customFormat="1" ht="17.25">
      <c r="A67" s="62"/>
      <c r="B67" s="83" t="s">
        <v>235</v>
      </c>
      <c r="C67" s="83"/>
      <c r="D67" s="83"/>
      <c r="E67" s="83"/>
      <c r="F67" s="171"/>
      <c r="G67" s="83"/>
      <c r="H67" s="171"/>
      <c r="I67" s="83"/>
      <c r="J67" s="83"/>
      <c r="K67" s="83"/>
      <c r="L67" s="83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</row>
    <row r="68" spans="1:66" s="4" customFormat="1" ht="17.25">
      <c r="A68" s="62"/>
      <c r="B68" s="83" t="s">
        <v>236</v>
      </c>
      <c r="C68" s="83"/>
      <c r="D68" s="83"/>
      <c r="E68" s="83"/>
      <c r="F68" s="171"/>
      <c r="G68" s="83"/>
      <c r="H68" s="171"/>
      <c r="I68" s="83"/>
      <c r="J68" s="83"/>
      <c r="K68" s="83"/>
      <c r="L68" s="83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</row>
    <row r="69" spans="1:66" s="4" customFormat="1" ht="17.25">
      <c r="A69" s="62"/>
      <c r="B69" s="83"/>
      <c r="C69" s="83"/>
      <c r="D69" s="83"/>
      <c r="E69" s="83"/>
      <c r="F69" s="171"/>
      <c r="G69" s="83"/>
      <c r="H69" s="171"/>
      <c r="I69" s="83"/>
      <c r="J69" s="83"/>
      <c r="K69" s="83"/>
      <c r="L69" s="83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</row>
    <row r="70" spans="1:66" s="4" customFormat="1" ht="17.25">
      <c r="A70" s="62" t="s">
        <v>73</v>
      </c>
      <c r="B70" s="81" t="s">
        <v>74</v>
      </c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</row>
    <row r="71" spans="1:66" s="4" customFormat="1" ht="17.25">
      <c r="A71" s="62"/>
      <c r="B71" s="83" t="s">
        <v>183</v>
      </c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</row>
    <row r="72" spans="1:66" s="4" customFormat="1" ht="17.25">
      <c r="A72" s="62"/>
      <c r="B72" s="83" t="s">
        <v>184</v>
      </c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</row>
    <row r="73" spans="1:66" s="4" customFormat="1" ht="17.25">
      <c r="A73" s="62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</row>
    <row r="74" spans="1:66" s="4" customFormat="1" ht="17.25">
      <c r="A74" s="62" t="s">
        <v>75</v>
      </c>
      <c r="B74" s="81" t="s">
        <v>76</v>
      </c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</row>
    <row r="75" spans="1:66" s="4" customFormat="1" ht="17.25">
      <c r="A75" s="62"/>
      <c r="B75" s="83" t="s">
        <v>185</v>
      </c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</row>
    <row r="76" spans="1:66" s="4" customFormat="1" ht="17.25">
      <c r="A76" s="62"/>
      <c r="B76" s="83" t="s">
        <v>186</v>
      </c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</row>
    <row r="77" spans="1:66" s="4" customFormat="1" ht="17.25">
      <c r="A77" s="62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</row>
    <row r="78" spans="1:66" s="4" customFormat="1" ht="17.25">
      <c r="A78" s="62" t="s">
        <v>77</v>
      </c>
      <c r="B78" s="81" t="s">
        <v>78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</row>
    <row r="79" spans="1:66" s="4" customFormat="1" ht="17.25">
      <c r="A79" s="62"/>
      <c r="B79" s="83" t="s">
        <v>239</v>
      </c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</row>
    <row r="80" spans="1:66" s="4" customFormat="1" ht="17.25">
      <c r="A80" s="62"/>
      <c r="B80" s="83" t="s">
        <v>240</v>
      </c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</row>
    <row r="81" spans="1:66" s="4" customFormat="1" ht="17.25">
      <c r="A81" s="62"/>
      <c r="B81" s="83" t="s">
        <v>241</v>
      </c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</row>
    <row r="82" spans="1:66" s="4" customFormat="1" ht="17.25">
      <c r="A82" s="62"/>
      <c r="B82" s="83" t="s">
        <v>242</v>
      </c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</row>
    <row r="83" spans="1:66" s="4" customFormat="1" ht="17.25">
      <c r="A83" s="62"/>
      <c r="B83" s="83" t="s">
        <v>243</v>
      </c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</row>
    <row r="84" spans="1:66" s="4" customFormat="1" ht="17.25">
      <c r="A84" s="62"/>
      <c r="B84" s="83" t="s">
        <v>244</v>
      </c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</row>
    <row r="85" spans="1:66" s="4" customFormat="1" ht="17.25">
      <c r="A85" s="62"/>
      <c r="B85" s="83" t="s">
        <v>245</v>
      </c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</row>
    <row r="86" spans="1:66" s="4" customFormat="1" ht="17.25">
      <c r="A86" s="62"/>
      <c r="B86" s="83" t="s">
        <v>246</v>
      </c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</row>
    <row r="87" spans="1:66" s="4" customFormat="1" ht="17.25">
      <c r="A87" s="62"/>
      <c r="B87" s="83" t="s">
        <v>257</v>
      </c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</row>
    <row r="88" spans="1:66" s="4" customFormat="1" ht="17.25">
      <c r="A88" s="62"/>
      <c r="B88" s="83" t="s">
        <v>258</v>
      </c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</row>
    <row r="89" spans="1:66" s="4" customFormat="1" ht="17.25">
      <c r="A89" s="62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</row>
    <row r="90" spans="1:66" s="4" customFormat="1" ht="17.25">
      <c r="A90" s="62"/>
      <c r="B90" s="83" t="s">
        <v>237</v>
      </c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</row>
    <row r="91" spans="1:66" s="4" customFormat="1" ht="17.25">
      <c r="A91" s="62"/>
      <c r="B91" s="83" t="s">
        <v>238</v>
      </c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</row>
    <row r="92" spans="1:66" s="4" customFormat="1" ht="17.25">
      <c r="A92" s="62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</row>
    <row r="93" spans="1:66" s="4" customFormat="1" ht="17.25">
      <c r="A93" s="62" t="s">
        <v>79</v>
      </c>
      <c r="B93" s="81" t="s">
        <v>80</v>
      </c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</row>
    <row r="94" spans="1:66" s="4" customFormat="1" ht="17.25">
      <c r="A94" s="62"/>
      <c r="B94" s="83" t="s">
        <v>247</v>
      </c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</row>
    <row r="95" spans="1:66" s="4" customFormat="1" ht="17.25">
      <c r="A95" s="62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</row>
    <row r="96" spans="1:66" s="4" customFormat="1" ht="17.25">
      <c r="A96" s="62"/>
      <c r="B96" s="83"/>
      <c r="C96" s="83"/>
      <c r="D96" s="83"/>
      <c r="E96" s="83"/>
      <c r="F96" s="85" t="s">
        <v>81</v>
      </c>
      <c r="G96" s="87"/>
      <c r="H96" s="85" t="s">
        <v>82</v>
      </c>
      <c r="I96" s="87"/>
      <c r="J96" s="85" t="s">
        <v>83</v>
      </c>
      <c r="K96" s="83"/>
      <c r="L96" s="83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</row>
    <row r="97" spans="1:66" s="4" customFormat="1" ht="18" thickBot="1">
      <c r="A97" s="62"/>
      <c r="B97" s="83"/>
      <c r="C97" s="83"/>
      <c r="D97" s="83"/>
      <c r="E97" s="83"/>
      <c r="F97" s="86" t="s">
        <v>61</v>
      </c>
      <c r="G97" s="87"/>
      <c r="H97" s="86" t="s">
        <v>61</v>
      </c>
      <c r="I97" s="87"/>
      <c r="J97" s="86" t="s">
        <v>61</v>
      </c>
      <c r="K97" s="83"/>
      <c r="L97" s="83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</row>
    <row r="98" spans="1:66" s="4" customFormat="1" ht="17.25">
      <c r="A98" s="62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</row>
    <row r="99" spans="1:66" s="4" customFormat="1" ht="17.25">
      <c r="A99" s="62"/>
      <c r="B99" s="83" t="s">
        <v>248</v>
      </c>
      <c r="C99" s="83"/>
      <c r="D99" s="83"/>
      <c r="E99" s="83"/>
      <c r="F99" s="185">
        <f>-('[1]Group BS'!$E$33+'[1]Group BS'!$E$34)/1000</f>
        <v>372.7453</v>
      </c>
      <c r="G99" s="83"/>
      <c r="H99" s="180">
        <v>0</v>
      </c>
      <c r="I99" s="83"/>
      <c r="J99" s="180">
        <f>SUM(F99:H99)</f>
        <v>372.7453</v>
      </c>
      <c r="K99" s="83"/>
      <c r="L99" s="83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</row>
    <row r="100" spans="1:66" s="4" customFormat="1" ht="17.25">
      <c r="A100" s="62"/>
      <c r="B100" s="83" t="s">
        <v>84</v>
      </c>
      <c r="C100" s="83"/>
      <c r="D100" s="83"/>
      <c r="E100" s="83"/>
      <c r="F100" s="185">
        <f>'[1]Group BS'!$E$44/1000</f>
        <v>17734.761270000003</v>
      </c>
      <c r="G100" s="184"/>
      <c r="H100" s="180">
        <v>0</v>
      </c>
      <c r="I100" s="181"/>
      <c r="J100" s="180">
        <f>SUM(F100:H100)</f>
        <v>17734.761270000003</v>
      </c>
      <c r="K100" s="83"/>
      <c r="L100" s="83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</row>
    <row r="101" spans="1:66" s="4" customFormat="1" ht="17.25">
      <c r="A101" s="62"/>
      <c r="B101" s="83" t="s">
        <v>85</v>
      </c>
      <c r="C101" s="83"/>
      <c r="D101" s="83"/>
      <c r="E101" s="83"/>
      <c r="F101" s="185">
        <f>'[1]Group BS'!$E$46/1000</f>
        <v>1583.7312000000002</v>
      </c>
      <c r="G101" s="184"/>
      <c r="H101" s="180">
        <f>'[1]Group BS'!$T$68/1000</f>
        <v>9047.629289999999</v>
      </c>
      <c r="I101" s="181"/>
      <c r="J101" s="180">
        <f>SUM(F101:H101)+0.14</f>
        <v>10631.500489999999</v>
      </c>
      <c r="K101" s="83"/>
      <c r="L101" s="83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</row>
    <row r="102" spans="1:66" s="4" customFormat="1" ht="17.25">
      <c r="A102" s="62"/>
      <c r="B102" s="83" t="s">
        <v>190</v>
      </c>
      <c r="C102" s="83"/>
      <c r="D102" s="83"/>
      <c r="E102" s="83"/>
      <c r="F102" s="186">
        <f>'[1]Group BS'!$E$43/1000-0.14</f>
        <v>352.39408000000003</v>
      </c>
      <c r="G102" s="184"/>
      <c r="H102" s="180">
        <f>'[1]Group BS'!$T$67/1000</f>
        <v>805.7591399999999</v>
      </c>
      <c r="I102" s="181"/>
      <c r="J102" s="180">
        <f>SUM(F102:H102)</f>
        <v>1158.15322</v>
      </c>
      <c r="K102" s="83"/>
      <c r="L102" s="83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</row>
    <row r="103" spans="1:66" s="4" customFormat="1" ht="17.25">
      <c r="A103" s="62"/>
      <c r="B103" s="83"/>
      <c r="C103" s="83"/>
      <c r="D103" s="83"/>
      <c r="E103" s="83"/>
      <c r="F103" s="187"/>
      <c r="G103" s="184"/>
      <c r="H103" s="180"/>
      <c r="I103" s="181"/>
      <c r="J103" s="180"/>
      <c r="K103" s="83"/>
      <c r="L103" s="83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</row>
    <row r="104" spans="1:66" s="4" customFormat="1" ht="18" thickBot="1">
      <c r="A104" s="62"/>
      <c r="B104" s="83" t="s">
        <v>83</v>
      </c>
      <c r="C104" s="83"/>
      <c r="D104" s="83"/>
      <c r="E104" s="83"/>
      <c r="F104" s="188">
        <f>SUM(F99:F102)</f>
        <v>20043.631849999998</v>
      </c>
      <c r="G104" s="184"/>
      <c r="H104" s="188">
        <f>SUM(H99:H102)+0.12</f>
        <v>9853.50843</v>
      </c>
      <c r="I104" s="181"/>
      <c r="J104" s="188">
        <f>SUM(J99:J102)+0.34</f>
        <v>29897.50028</v>
      </c>
      <c r="K104" s="83"/>
      <c r="L104" s="83"/>
      <c r="M104" s="84"/>
      <c r="N104" s="84"/>
      <c r="O104" s="84"/>
      <c r="P104" s="84"/>
      <c r="Q104" s="189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</row>
    <row r="105" spans="1:66" s="4" customFormat="1" ht="18" thickTop="1">
      <c r="A105" s="62"/>
      <c r="B105" s="83"/>
      <c r="C105" s="83"/>
      <c r="D105" s="83"/>
      <c r="E105" s="83"/>
      <c r="F105" s="171"/>
      <c r="G105" s="83"/>
      <c r="H105" s="171"/>
      <c r="I105" s="83"/>
      <c r="J105" s="171"/>
      <c r="K105" s="83"/>
      <c r="L105" s="83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</row>
    <row r="106" spans="1:66" s="4" customFormat="1" ht="17.25">
      <c r="A106" s="62"/>
      <c r="B106" s="83" t="s">
        <v>143</v>
      </c>
      <c r="C106" s="83"/>
      <c r="D106" s="83"/>
      <c r="E106" s="83"/>
      <c r="F106" s="171"/>
      <c r="G106" s="83"/>
      <c r="H106" s="171"/>
      <c r="I106" s="83"/>
      <c r="J106" s="171"/>
      <c r="K106" s="83"/>
      <c r="L106" s="83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</row>
    <row r="107" spans="1:66" s="4" customFormat="1" ht="17.25">
      <c r="A107" s="62"/>
      <c r="B107" s="83"/>
      <c r="C107" s="83"/>
      <c r="D107" s="83"/>
      <c r="E107" s="83"/>
      <c r="F107" s="171"/>
      <c r="G107" s="83"/>
      <c r="H107" s="171"/>
      <c r="I107" s="83"/>
      <c r="J107" s="171"/>
      <c r="K107" s="83"/>
      <c r="L107" s="83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</row>
    <row r="108" spans="1:66" s="4" customFormat="1" ht="17.25">
      <c r="A108" s="62" t="s">
        <v>86</v>
      </c>
      <c r="B108" s="81" t="s">
        <v>87</v>
      </c>
      <c r="C108" s="83"/>
      <c r="D108" s="83"/>
      <c r="E108" s="83"/>
      <c r="F108" s="171"/>
      <c r="G108" s="83"/>
      <c r="H108" s="171"/>
      <c r="I108" s="83"/>
      <c r="J108" s="171"/>
      <c r="K108" s="83"/>
      <c r="L108" s="83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</row>
    <row r="109" spans="1:66" s="4" customFormat="1" ht="17.25">
      <c r="A109" s="62"/>
      <c r="B109" s="83" t="s">
        <v>187</v>
      </c>
      <c r="C109" s="83"/>
      <c r="D109" s="83"/>
      <c r="E109" s="83"/>
      <c r="F109" s="171"/>
      <c r="G109" s="83"/>
      <c r="H109" s="171"/>
      <c r="I109" s="83"/>
      <c r="J109" s="171"/>
      <c r="K109" s="83"/>
      <c r="L109" s="83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</row>
    <row r="110" spans="1:66" s="4" customFormat="1" ht="17.25">
      <c r="A110" s="62"/>
      <c r="B110" s="83" t="s">
        <v>249</v>
      </c>
      <c r="C110" s="83"/>
      <c r="D110" s="83"/>
      <c r="E110" s="83"/>
      <c r="F110" s="171"/>
      <c r="G110" s="83"/>
      <c r="H110" s="171"/>
      <c r="I110" s="83"/>
      <c r="J110" s="171"/>
      <c r="K110" s="83"/>
      <c r="L110" s="83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</row>
    <row r="111" spans="1:66" s="4" customFormat="1" ht="17.25">
      <c r="A111" s="62"/>
      <c r="B111" s="83"/>
      <c r="C111" s="83"/>
      <c r="D111" s="83"/>
      <c r="E111" s="83"/>
      <c r="F111" s="171"/>
      <c r="G111" s="83"/>
      <c r="H111" s="171"/>
      <c r="I111" s="83"/>
      <c r="J111" s="171"/>
      <c r="K111" s="83"/>
      <c r="L111" s="83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</row>
    <row r="112" spans="1:66" s="4" customFormat="1" ht="17.25">
      <c r="A112" s="62" t="s">
        <v>88</v>
      </c>
      <c r="B112" s="81" t="s">
        <v>89</v>
      </c>
      <c r="C112" s="83"/>
      <c r="D112" s="83"/>
      <c r="E112" s="83"/>
      <c r="F112" s="171"/>
      <c r="G112" s="83"/>
      <c r="H112" s="171"/>
      <c r="I112" s="83"/>
      <c r="J112" s="171"/>
      <c r="K112" s="83"/>
      <c r="L112" s="83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</row>
    <row r="113" spans="1:66" s="4" customFormat="1" ht="17.25">
      <c r="A113" s="62"/>
      <c r="B113" s="83" t="s">
        <v>188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</row>
    <row r="114" spans="1:66" s="4" customFormat="1" ht="17.25">
      <c r="A114" s="62"/>
      <c r="B114" s="83" t="s">
        <v>250</v>
      </c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</row>
    <row r="115" spans="1:66" s="4" customFormat="1" ht="17.25">
      <c r="A115" s="62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</row>
    <row r="116" spans="1:66" s="4" customFormat="1" ht="17.25">
      <c r="A116" s="62" t="s">
        <v>90</v>
      </c>
      <c r="B116" s="81" t="s">
        <v>91</v>
      </c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</row>
    <row r="117" spans="1:66" s="4" customFormat="1" ht="17.25">
      <c r="A117" s="62"/>
      <c r="B117" s="83" t="s">
        <v>251</v>
      </c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</row>
    <row r="118" spans="1:66" s="4" customFormat="1" ht="17.25">
      <c r="A118" s="62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</row>
    <row r="119" spans="1:66" s="4" customFormat="1" ht="17.25">
      <c r="A119" s="62" t="s">
        <v>92</v>
      </c>
      <c r="B119" s="81" t="s">
        <v>93</v>
      </c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</row>
    <row r="120" spans="1:66" s="4" customFormat="1" ht="17.25">
      <c r="A120" s="62"/>
      <c r="B120" s="83"/>
      <c r="C120" s="83"/>
      <c r="D120" s="83"/>
      <c r="E120" s="83"/>
      <c r="F120" s="85" t="s">
        <v>133</v>
      </c>
      <c r="G120" s="87"/>
      <c r="H120" s="85" t="s">
        <v>134</v>
      </c>
      <c r="I120" s="83"/>
      <c r="J120" s="83"/>
      <c r="K120" s="83"/>
      <c r="L120" s="83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</row>
    <row r="121" spans="1:66" s="4" customFormat="1" ht="18" thickBot="1">
      <c r="A121" s="62"/>
      <c r="B121" s="83"/>
      <c r="C121" s="83"/>
      <c r="D121" s="83"/>
      <c r="E121" s="83"/>
      <c r="F121" s="86" t="s">
        <v>234</v>
      </c>
      <c r="G121" s="87"/>
      <c r="H121" s="86" t="s">
        <v>234</v>
      </c>
      <c r="I121" s="83"/>
      <c r="J121" s="83"/>
      <c r="K121" s="83"/>
      <c r="L121" s="83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</row>
    <row r="122" spans="1:66" s="4" customFormat="1" ht="17.25">
      <c r="A122" s="62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</row>
    <row r="123" spans="1:66" s="4" customFormat="1" ht="17.25">
      <c r="A123" s="62"/>
      <c r="B123" s="83" t="s">
        <v>94</v>
      </c>
      <c r="C123" s="83"/>
      <c r="D123" s="83"/>
      <c r="E123" s="83"/>
      <c r="F123" s="171">
        <f>'Income Statement'!C38</f>
        <v>2283.8437676041517</v>
      </c>
      <c r="G123" s="83"/>
      <c r="H123" s="171">
        <f>'Income Statement'!G38</f>
        <v>2283.7937676041515</v>
      </c>
      <c r="I123" s="83"/>
      <c r="J123" s="83"/>
      <c r="K123" s="83"/>
      <c r="L123" s="83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</row>
    <row r="124" spans="1:66" s="4" customFormat="1" ht="17.25">
      <c r="A124" s="62"/>
      <c r="B124" s="83" t="s">
        <v>144</v>
      </c>
      <c r="C124" s="83"/>
      <c r="D124" s="83"/>
      <c r="E124" s="83"/>
      <c r="F124" s="171">
        <v>175000012</v>
      </c>
      <c r="G124" s="83"/>
      <c r="H124" s="171">
        <v>175000012</v>
      </c>
      <c r="I124" s="83"/>
      <c r="J124" s="83"/>
      <c r="K124" s="83"/>
      <c r="L124" s="83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</row>
    <row r="125" spans="1:66" s="4" customFormat="1" ht="17.25">
      <c r="A125" s="62"/>
      <c r="B125" s="83" t="s">
        <v>145</v>
      </c>
      <c r="C125" s="83"/>
      <c r="D125" s="83"/>
      <c r="E125" s="83"/>
      <c r="F125" s="171"/>
      <c r="G125" s="83"/>
      <c r="H125" s="171"/>
      <c r="I125" s="83"/>
      <c r="J125" s="83"/>
      <c r="K125" s="83"/>
      <c r="L125" s="83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</row>
    <row r="126" spans="1:66" s="4" customFormat="1" ht="17.25">
      <c r="A126" s="62"/>
      <c r="B126" s="83"/>
      <c r="C126" s="83"/>
      <c r="D126" s="83"/>
      <c r="E126" s="83"/>
      <c r="F126" s="171"/>
      <c r="G126" s="83"/>
      <c r="H126" s="171"/>
      <c r="I126" s="83"/>
      <c r="J126" s="83"/>
      <c r="K126" s="83"/>
      <c r="L126" s="83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</row>
    <row r="127" spans="1:66" s="4" customFormat="1" ht="18" thickBot="1">
      <c r="A127" s="62"/>
      <c r="B127" s="83" t="s">
        <v>95</v>
      </c>
      <c r="C127" s="83"/>
      <c r="D127" s="83"/>
      <c r="E127" s="83"/>
      <c r="F127" s="190">
        <f>F123/F124*100*1000</f>
        <v>1.3050534919987045</v>
      </c>
      <c r="G127" s="178"/>
      <c r="H127" s="191">
        <f>'Income Statement'!G41</f>
        <v>1.305025010059515</v>
      </c>
      <c r="I127" s="83"/>
      <c r="J127" s="83"/>
      <c r="K127" s="83"/>
      <c r="L127" s="83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</row>
    <row r="128" spans="1:66" s="4" customFormat="1" ht="18.75" thickBot="1" thickTop="1">
      <c r="A128" s="62"/>
      <c r="B128" s="83" t="s">
        <v>146</v>
      </c>
      <c r="C128" s="83"/>
      <c r="D128" s="83"/>
      <c r="E128" s="83"/>
      <c r="F128" s="192" t="s">
        <v>96</v>
      </c>
      <c r="G128" s="62"/>
      <c r="H128" s="192" t="s">
        <v>96</v>
      </c>
      <c r="I128" s="83"/>
      <c r="J128" s="83"/>
      <c r="K128" s="83"/>
      <c r="L128" s="83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</row>
    <row r="129" spans="1:66" s="4" customFormat="1" ht="18" thickTop="1">
      <c r="A129" s="62"/>
      <c r="B129" s="28"/>
      <c r="C129" s="28"/>
      <c r="D129" s="28"/>
      <c r="E129" s="28"/>
      <c r="F129" s="28"/>
      <c r="G129" s="28"/>
      <c r="H129" s="28"/>
      <c r="I129" s="83"/>
      <c r="J129" s="83"/>
      <c r="K129" s="83"/>
      <c r="L129" s="83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</row>
    <row r="130" spans="1:66" ht="17.25">
      <c r="A130" s="63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  <c r="AV130" s="93"/>
      <c r="AW130" s="93"/>
      <c r="AX130" s="93"/>
      <c r="AY130" s="93"/>
      <c r="AZ130" s="93"/>
      <c r="BA130" s="93"/>
      <c r="BB130" s="93"/>
      <c r="BC130" s="93"/>
      <c r="BD130" s="93"/>
      <c r="BE130" s="93"/>
      <c r="BF130" s="93"/>
      <c r="BG130" s="93"/>
      <c r="BH130" s="93"/>
      <c r="BI130" s="93"/>
      <c r="BJ130" s="93"/>
      <c r="BK130" s="93"/>
      <c r="BL130" s="93"/>
      <c r="BM130" s="93"/>
      <c r="BN130" s="93"/>
    </row>
    <row r="131" spans="1:66" ht="17.25">
      <c r="A131" s="63"/>
      <c r="B131" s="92"/>
      <c r="C131" s="92"/>
      <c r="D131" s="92"/>
      <c r="E131" s="92"/>
      <c r="F131" s="92"/>
      <c r="G131" s="92"/>
      <c r="H131" s="94"/>
      <c r="I131" s="92"/>
      <c r="J131" s="92"/>
      <c r="K131" s="92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</row>
    <row r="132" spans="1:66" ht="17.25">
      <c r="A132" s="91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3"/>
      <c r="AU132" s="93"/>
      <c r="AV132" s="93"/>
      <c r="AW132" s="93"/>
      <c r="AX132" s="93"/>
      <c r="AY132" s="93"/>
      <c r="AZ132" s="93"/>
      <c r="BA132" s="93"/>
      <c r="BB132" s="93"/>
      <c r="BC132" s="93"/>
      <c r="BD132" s="93"/>
      <c r="BE132" s="93"/>
      <c r="BF132" s="93"/>
      <c r="BG132" s="93"/>
      <c r="BH132" s="93"/>
      <c r="BI132" s="93"/>
      <c r="BJ132" s="93"/>
      <c r="BK132" s="93"/>
      <c r="BL132" s="93"/>
      <c r="BM132" s="93"/>
      <c r="BN132" s="93"/>
    </row>
    <row r="133" spans="1:66" ht="17.25">
      <c r="A133" s="91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  <c r="AP133" s="93"/>
      <c r="AQ133" s="93"/>
      <c r="AR133" s="93"/>
      <c r="AS133" s="93"/>
      <c r="AT133" s="93"/>
      <c r="AU133" s="93"/>
      <c r="AV133" s="93"/>
      <c r="AW133" s="93"/>
      <c r="AX133" s="93"/>
      <c r="AY133" s="93"/>
      <c r="AZ133" s="93"/>
      <c r="BA133" s="93"/>
      <c r="BB133" s="93"/>
      <c r="BC133" s="93"/>
      <c r="BD133" s="93"/>
      <c r="BE133" s="93"/>
      <c r="BF133" s="93"/>
      <c r="BG133" s="93"/>
      <c r="BH133" s="93"/>
      <c r="BI133" s="93"/>
      <c r="BJ133" s="93"/>
      <c r="BK133" s="93"/>
      <c r="BL133" s="93"/>
      <c r="BM133" s="93"/>
      <c r="BN133" s="93"/>
    </row>
    <row r="134" spans="1:66" ht="17.25">
      <c r="A134" s="91"/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N134" s="93"/>
      <c r="AO134" s="93"/>
      <c r="AP134" s="93"/>
      <c r="AQ134" s="93"/>
      <c r="AR134" s="93"/>
      <c r="AS134" s="93"/>
      <c r="AT134" s="93"/>
      <c r="AU134" s="93"/>
      <c r="AV134" s="93"/>
      <c r="AW134" s="93"/>
      <c r="AX134" s="93"/>
      <c r="AY134" s="93"/>
      <c r="AZ134" s="93"/>
      <c r="BA134" s="93"/>
      <c r="BB134" s="93"/>
      <c r="BC134" s="93"/>
      <c r="BD134" s="93"/>
      <c r="BE134" s="93"/>
      <c r="BF134" s="93"/>
      <c r="BG134" s="93"/>
      <c r="BH134" s="93"/>
      <c r="BI134" s="93"/>
      <c r="BJ134" s="93"/>
      <c r="BK134" s="93"/>
      <c r="BL134" s="93"/>
      <c r="BM134" s="93"/>
      <c r="BN134" s="93"/>
    </row>
    <row r="135" spans="1:66" ht="17.25">
      <c r="A135" s="91"/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  <c r="AN135" s="93"/>
      <c r="AO135" s="93"/>
      <c r="AP135" s="93"/>
      <c r="AQ135" s="93"/>
      <c r="AR135" s="93"/>
      <c r="AS135" s="93"/>
      <c r="AT135" s="93"/>
      <c r="AU135" s="93"/>
      <c r="AV135" s="93"/>
      <c r="AW135" s="93"/>
      <c r="AX135" s="93"/>
      <c r="AY135" s="93"/>
      <c r="AZ135" s="93"/>
      <c r="BA135" s="93"/>
      <c r="BB135" s="93"/>
      <c r="BC135" s="93"/>
      <c r="BD135" s="93"/>
      <c r="BE135" s="93"/>
      <c r="BF135" s="93"/>
      <c r="BG135" s="93"/>
      <c r="BH135" s="93"/>
      <c r="BI135" s="93"/>
      <c r="BJ135" s="93"/>
      <c r="BK135" s="93"/>
      <c r="BL135" s="93"/>
      <c r="BM135" s="93"/>
      <c r="BN135" s="93"/>
    </row>
    <row r="136" spans="1:66" ht="17.25">
      <c r="A136" s="91"/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93"/>
      <c r="AU136" s="93"/>
      <c r="AV136" s="93"/>
      <c r="AW136" s="93"/>
      <c r="AX136" s="93"/>
      <c r="AY136" s="93"/>
      <c r="AZ136" s="93"/>
      <c r="BA136" s="93"/>
      <c r="BB136" s="93"/>
      <c r="BC136" s="93"/>
      <c r="BD136" s="93"/>
      <c r="BE136" s="93"/>
      <c r="BF136" s="93"/>
      <c r="BG136" s="93"/>
      <c r="BH136" s="93"/>
      <c r="BI136" s="93"/>
      <c r="BJ136" s="93"/>
      <c r="BK136" s="93"/>
      <c r="BL136" s="93"/>
      <c r="BM136" s="93"/>
      <c r="BN136" s="93"/>
    </row>
    <row r="137" spans="1:66" ht="17.25">
      <c r="A137" s="91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93"/>
      <c r="BB137" s="93"/>
      <c r="BC137" s="93"/>
      <c r="BD137" s="93"/>
      <c r="BE137" s="93"/>
      <c r="BF137" s="93"/>
      <c r="BG137" s="93"/>
      <c r="BH137" s="93"/>
      <c r="BI137" s="93"/>
      <c r="BJ137" s="93"/>
      <c r="BK137" s="93"/>
      <c r="BL137" s="93"/>
      <c r="BM137" s="93"/>
      <c r="BN137" s="93"/>
    </row>
    <row r="138" spans="1:66" ht="17.25">
      <c r="A138" s="91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  <c r="AV138" s="93"/>
      <c r="AW138" s="93"/>
      <c r="AX138" s="93"/>
      <c r="AY138" s="93"/>
      <c r="AZ138" s="93"/>
      <c r="BA138" s="93"/>
      <c r="BB138" s="93"/>
      <c r="BC138" s="93"/>
      <c r="BD138" s="93"/>
      <c r="BE138" s="93"/>
      <c r="BF138" s="93"/>
      <c r="BG138" s="93"/>
      <c r="BH138" s="93"/>
      <c r="BI138" s="93"/>
      <c r="BJ138" s="93"/>
      <c r="BK138" s="93"/>
      <c r="BL138" s="93"/>
      <c r="BM138" s="93"/>
      <c r="BN138" s="93"/>
    </row>
    <row r="139" spans="1:66" ht="17.25">
      <c r="A139" s="91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/>
      <c r="AL139" s="93"/>
      <c r="AM139" s="93"/>
      <c r="AN139" s="93"/>
      <c r="AO139" s="93"/>
      <c r="AP139" s="93"/>
      <c r="AQ139" s="93"/>
      <c r="AR139" s="93"/>
      <c r="AS139" s="93"/>
      <c r="AT139" s="93"/>
      <c r="AU139" s="93"/>
      <c r="AV139" s="93"/>
      <c r="AW139" s="93"/>
      <c r="AX139" s="93"/>
      <c r="AY139" s="93"/>
      <c r="AZ139" s="93"/>
      <c r="BA139" s="93"/>
      <c r="BB139" s="93"/>
      <c r="BC139" s="93"/>
      <c r="BD139" s="93"/>
      <c r="BE139" s="93"/>
      <c r="BF139" s="93"/>
      <c r="BG139" s="93"/>
      <c r="BH139" s="93"/>
      <c r="BI139" s="93"/>
      <c r="BJ139" s="93"/>
      <c r="BK139" s="93"/>
      <c r="BL139" s="93"/>
      <c r="BM139" s="93"/>
      <c r="BN139" s="93"/>
    </row>
    <row r="140" spans="1:66" ht="17.25">
      <c r="A140" s="91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  <c r="AN140" s="93"/>
      <c r="AO140" s="93"/>
      <c r="AP140" s="93"/>
      <c r="AQ140" s="93"/>
      <c r="AR140" s="93"/>
      <c r="AS140" s="93"/>
      <c r="AT140" s="93"/>
      <c r="AU140" s="93"/>
      <c r="AV140" s="93"/>
      <c r="AW140" s="93"/>
      <c r="AX140" s="93"/>
      <c r="AY140" s="93"/>
      <c r="AZ140" s="93"/>
      <c r="BA140" s="93"/>
      <c r="BB140" s="93"/>
      <c r="BC140" s="93"/>
      <c r="BD140" s="93"/>
      <c r="BE140" s="93"/>
      <c r="BF140" s="93"/>
      <c r="BG140" s="93"/>
      <c r="BH140" s="93"/>
      <c r="BI140" s="93"/>
      <c r="BJ140" s="93"/>
      <c r="BK140" s="93"/>
      <c r="BL140" s="93"/>
      <c r="BM140" s="93"/>
      <c r="BN140" s="93"/>
    </row>
    <row r="141" spans="1:66" ht="17.25">
      <c r="A141" s="91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93"/>
      <c r="AU141" s="93"/>
      <c r="AV141" s="93"/>
      <c r="AW141" s="93"/>
      <c r="AX141" s="93"/>
      <c r="AY141" s="93"/>
      <c r="AZ141" s="93"/>
      <c r="BA141" s="93"/>
      <c r="BB141" s="93"/>
      <c r="BC141" s="93"/>
      <c r="BD141" s="93"/>
      <c r="BE141" s="93"/>
      <c r="BF141" s="93"/>
      <c r="BG141" s="93"/>
      <c r="BH141" s="93"/>
      <c r="BI141" s="93"/>
      <c r="BJ141" s="93"/>
      <c r="BK141" s="93"/>
      <c r="BL141" s="93"/>
      <c r="BM141" s="93"/>
      <c r="BN141" s="93"/>
    </row>
    <row r="142" spans="1:66" ht="17.25">
      <c r="A142" s="91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93"/>
      <c r="AU142" s="93"/>
      <c r="AV142" s="93"/>
      <c r="AW142" s="93"/>
      <c r="AX142" s="93"/>
      <c r="AY142" s="93"/>
      <c r="AZ142" s="93"/>
      <c r="BA142" s="93"/>
      <c r="BB142" s="93"/>
      <c r="BC142" s="93"/>
      <c r="BD142" s="93"/>
      <c r="BE142" s="93"/>
      <c r="BF142" s="93"/>
      <c r="BG142" s="93"/>
      <c r="BH142" s="93"/>
      <c r="BI142" s="93"/>
      <c r="BJ142" s="93"/>
      <c r="BK142" s="93"/>
      <c r="BL142" s="93"/>
      <c r="BM142" s="93"/>
      <c r="BN142" s="93"/>
    </row>
    <row r="143" spans="1:66" ht="17.25">
      <c r="A143" s="91"/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3"/>
      <c r="AM143" s="93"/>
      <c r="AN143" s="93"/>
      <c r="AO143" s="93"/>
      <c r="AP143" s="93"/>
      <c r="AQ143" s="93"/>
      <c r="AR143" s="93"/>
      <c r="AS143" s="93"/>
      <c r="AT143" s="93"/>
      <c r="AU143" s="93"/>
      <c r="AV143" s="93"/>
      <c r="AW143" s="93"/>
      <c r="AX143" s="93"/>
      <c r="AY143" s="93"/>
      <c r="AZ143" s="93"/>
      <c r="BA143" s="93"/>
      <c r="BB143" s="93"/>
      <c r="BC143" s="93"/>
      <c r="BD143" s="93"/>
      <c r="BE143" s="93"/>
      <c r="BF143" s="93"/>
      <c r="BG143" s="93"/>
      <c r="BH143" s="93"/>
      <c r="BI143" s="93"/>
      <c r="BJ143" s="93"/>
      <c r="BK143" s="93"/>
      <c r="BL143" s="93"/>
      <c r="BM143" s="93"/>
      <c r="BN143" s="93"/>
    </row>
    <row r="144" spans="1:66" ht="17.25">
      <c r="A144" s="91"/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</row>
    <row r="145" spans="1:66" ht="17.25">
      <c r="A145" s="91"/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  <c r="AM145" s="93"/>
      <c r="AN145" s="93"/>
      <c r="AO145" s="93"/>
      <c r="AP145" s="93"/>
      <c r="AQ145" s="93"/>
      <c r="AR145" s="93"/>
      <c r="AS145" s="93"/>
      <c r="AT145" s="93"/>
      <c r="AU145" s="93"/>
      <c r="AV145" s="93"/>
      <c r="AW145" s="93"/>
      <c r="AX145" s="93"/>
      <c r="AY145" s="93"/>
      <c r="AZ145" s="93"/>
      <c r="BA145" s="93"/>
      <c r="BB145" s="93"/>
      <c r="BC145" s="93"/>
      <c r="BD145" s="93"/>
      <c r="BE145" s="93"/>
      <c r="BF145" s="93"/>
      <c r="BG145" s="93"/>
      <c r="BH145" s="93"/>
      <c r="BI145" s="93"/>
      <c r="BJ145" s="93"/>
      <c r="BK145" s="93"/>
      <c r="BL145" s="93"/>
      <c r="BM145" s="93"/>
      <c r="BN145" s="93"/>
    </row>
    <row r="146" spans="1:66" ht="17.25">
      <c r="A146" s="91"/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93"/>
      <c r="AU146" s="93"/>
      <c r="AV146" s="93"/>
      <c r="AW146" s="93"/>
      <c r="AX146" s="93"/>
      <c r="AY146" s="93"/>
      <c r="AZ146" s="93"/>
      <c r="BA146" s="93"/>
      <c r="BB146" s="93"/>
      <c r="BC146" s="93"/>
      <c r="BD146" s="93"/>
      <c r="BE146" s="93"/>
      <c r="BF146" s="93"/>
      <c r="BG146" s="93"/>
      <c r="BH146" s="93"/>
      <c r="BI146" s="93"/>
      <c r="BJ146" s="93"/>
      <c r="BK146" s="93"/>
      <c r="BL146" s="93"/>
      <c r="BM146" s="93"/>
      <c r="BN146" s="93"/>
    </row>
    <row r="147" spans="1:66" ht="17.25">
      <c r="A147" s="91"/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/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93"/>
      <c r="AU147" s="93"/>
      <c r="AV147" s="93"/>
      <c r="AW147" s="93"/>
      <c r="AX147" s="93"/>
      <c r="AY147" s="93"/>
      <c r="AZ147" s="93"/>
      <c r="BA147" s="93"/>
      <c r="BB147" s="93"/>
      <c r="BC147" s="93"/>
      <c r="BD147" s="93"/>
      <c r="BE147" s="93"/>
      <c r="BF147" s="93"/>
      <c r="BG147" s="93"/>
      <c r="BH147" s="93"/>
      <c r="BI147" s="93"/>
      <c r="BJ147" s="93"/>
      <c r="BK147" s="93"/>
      <c r="BL147" s="93"/>
      <c r="BM147" s="93"/>
      <c r="BN147" s="93"/>
    </row>
    <row r="148" spans="1:66" ht="17.25">
      <c r="A148" s="91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AI148" s="93"/>
      <c r="AJ148" s="93"/>
      <c r="AK148" s="93"/>
      <c r="AL148" s="93"/>
      <c r="AM148" s="93"/>
      <c r="AN148" s="93"/>
      <c r="AO148" s="93"/>
      <c r="AP148" s="93"/>
      <c r="AQ148" s="93"/>
      <c r="AR148" s="93"/>
      <c r="AS148" s="93"/>
      <c r="AT148" s="93"/>
      <c r="AU148" s="93"/>
      <c r="AV148" s="93"/>
      <c r="AW148" s="93"/>
      <c r="AX148" s="93"/>
      <c r="AY148" s="93"/>
      <c r="AZ148" s="93"/>
      <c r="BA148" s="93"/>
      <c r="BB148" s="93"/>
      <c r="BC148" s="93"/>
      <c r="BD148" s="93"/>
      <c r="BE148" s="93"/>
      <c r="BF148" s="93"/>
      <c r="BG148" s="93"/>
      <c r="BH148" s="93"/>
      <c r="BI148" s="93"/>
      <c r="BJ148" s="93"/>
      <c r="BK148" s="93"/>
      <c r="BL148" s="93"/>
      <c r="BM148" s="93"/>
      <c r="BN148" s="93"/>
    </row>
    <row r="149" spans="1:66" ht="17.25">
      <c r="A149" s="91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AI149" s="93"/>
      <c r="AJ149" s="93"/>
      <c r="AK149" s="93"/>
      <c r="AL149" s="93"/>
      <c r="AM149" s="93"/>
      <c r="AN149" s="93"/>
      <c r="AO149" s="93"/>
      <c r="AP149" s="93"/>
      <c r="AQ149" s="93"/>
      <c r="AR149" s="93"/>
      <c r="AS149" s="93"/>
      <c r="AT149" s="93"/>
      <c r="AU149" s="93"/>
      <c r="AV149" s="93"/>
      <c r="AW149" s="93"/>
      <c r="AX149" s="93"/>
      <c r="AY149" s="93"/>
      <c r="AZ149" s="93"/>
      <c r="BA149" s="93"/>
      <c r="BB149" s="93"/>
      <c r="BC149" s="93"/>
      <c r="BD149" s="93"/>
      <c r="BE149" s="93"/>
      <c r="BF149" s="93"/>
      <c r="BG149" s="93"/>
      <c r="BH149" s="93"/>
      <c r="BI149" s="93"/>
      <c r="BJ149" s="93"/>
      <c r="BK149" s="93"/>
      <c r="BL149" s="93"/>
      <c r="BM149" s="93"/>
      <c r="BN149" s="93"/>
    </row>
    <row r="150" spans="1:66" ht="17.25">
      <c r="A150" s="91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AI150" s="93"/>
      <c r="AJ150" s="93"/>
      <c r="AK150" s="93"/>
      <c r="AL150" s="93"/>
      <c r="AM150" s="93"/>
      <c r="AN150" s="93"/>
      <c r="AO150" s="93"/>
      <c r="AP150" s="93"/>
      <c r="AQ150" s="93"/>
      <c r="AR150" s="93"/>
      <c r="AS150" s="93"/>
      <c r="AT150" s="93"/>
      <c r="AU150" s="93"/>
      <c r="AV150" s="93"/>
      <c r="AW150" s="93"/>
      <c r="AX150" s="93"/>
      <c r="AY150" s="93"/>
      <c r="AZ150" s="93"/>
      <c r="BA150" s="93"/>
      <c r="BB150" s="93"/>
      <c r="BC150" s="93"/>
      <c r="BD150" s="93"/>
      <c r="BE150" s="93"/>
      <c r="BF150" s="93"/>
      <c r="BG150" s="93"/>
      <c r="BH150" s="93"/>
      <c r="BI150" s="93"/>
      <c r="BJ150" s="93"/>
      <c r="BK150" s="93"/>
      <c r="BL150" s="93"/>
      <c r="BM150" s="93"/>
      <c r="BN150" s="93"/>
    </row>
    <row r="151" spans="1:66" ht="17.25">
      <c r="A151" s="91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3"/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93"/>
      <c r="AU151" s="93"/>
      <c r="AV151" s="93"/>
      <c r="AW151" s="93"/>
      <c r="AX151" s="93"/>
      <c r="AY151" s="93"/>
      <c r="AZ151" s="93"/>
      <c r="BA151" s="93"/>
      <c r="BB151" s="93"/>
      <c r="BC151" s="93"/>
      <c r="BD151" s="93"/>
      <c r="BE151" s="93"/>
      <c r="BF151" s="93"/>
      <c r="BG151" s="93"/>
      <c r="BH151" s="93"/>
      <c r="BI151" s="93"/>
      <c r="BJ151" s="93"/>
      <c r="BK151" s="93"/>
      <c r="BL151" s="93"/>
      <c r="BM151" s="93"/>
      <c r="BN151" s="93"/>
    </row>
    <row r="152" spans="1:66" ht="17.25">
      <c r="A152" s="91"/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93"/>
      <c r="AI152" s="93"/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93"/>
      <c r="AU152" s="93"/>
      <c r="AV152" s="93"/>
      <c r="AW152" s="93"/>
      <c r="AX152" s="93"/>
      <c r="AY152" s="93"/>
      <c r="AZ152" s="93"/>
      <c r="BA152" s="93"/>
      <c r="BB152" s="93"/>
      <c r="BC152" s="93"/>
      <c r="BD152" s="93"/>
      <c r="BE152" s="93"/>
      <c r="BF152" s="93"/>
      <c r="BG152" s="93"/>
      <c r="BH152" s="93"/>
      <c r="BI152" s="93"/>
      <c r="BJ152" s="93"/>
      <c r="BK152" s="93"/>
      <c r="BL152" s="93"/>
      <c r="BM152" s="93"/>
      <c r="BN152" s="93"/>
    </row>
    <row r="153" spans="1:66" ht="17.25">
      <c r="A153" s="91"/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  <c r="BA153" s="93"/>
      <c r="BB153" s="93"/>
      <c r="BC153" s="93"/>
      <c r="BD153" s="93"/>
      <c r="BE153" s="93"/>
      <c r="BF153" s="93"/>
      <c r="BG153" s="93"/>
      <c r="BH153" s="93"/>
      <c r="BI153" s="93"/>
      <c r="BJ153" s="93"/>
      <c r="BK153" s="93"/>
      <c r="BL153" s="93"/>
      <c r="BM153" s="93"/>
      <c r="BN153" s="93"/>
    </row>
    <row r="154" spans="1:66" ht="17.25">
      <c r="A154" s="91"/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AI154" s="93"/>
      <c r="AJ154" s="93"/>
      <c r="AK154" s="93"/>
      <c r="AL154" s="93"/>
      <c r="AM154" s="93"/>
      <c r="AN154" s="93"/>
      <c r="AO154" s="93"/>
      <c r="AP154" s="93"/>
      <c r="AQ154" s="93"/>
      <c r="AR154" s="93"/>
      <c r="AS154" s="93"/>
      <c r="AT154" s="93"/>
      <c r="AU154" s="93"/>
      <c r="AV154" s="93"/>
      <c r="AW154" s="93"/>
      <c r="AX154" s="93"/>
      <c r="AY154" s="93"/>
      <c r="AZ154" s="93"/>
      <c r="BA154" s="93"/>
      <c r="BB154" s="93"/>
      <c r="BC154" s="93"/>
      <c r="BD154" s="93"/>
      <c r="BE154" s="93"/>
      <c r="BF154" s="93"/>
      <c r="BG154" s="93"/>
      <c r="BH154" s="93"/>
      <c r="BI154" s="93"/>
      <c r="BJ154" s="93"/>
      <c r="BK154" s="93"/>
      <c r="BL154" s="93"/>
      <c r="BM154" s="93"/>
      <c r="BN154" s="93"/>
    </row>
    <row r="155" spans="1:66" ht="17.25">
      <c r="A155" s="91"/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AI155" s="93"/>
      <c r="AJ155" s="93"/>
      <c r="AK155" s="93"/>
      <c r="AL155" s="93"/>
      <c r="AM155" s="93"/>
      <c r="AN155" s="93"/>
      <c r="AO155" s="93"/>
      <c r="AP155" s="93"/>
      <c r="AQ155" s="93"/>
      <c r="AR155" s="93"/>
      <c r="AS155" s="93"/>
      <c r="AT155" s="93"/>
      <c r="AU155" s="93"/>
      <c r="AV155" s="93"/>
      <c r="AW155" s="93"/>
      <c r="AX155" s="93"/>
      <c r="AY155" s="93"/>
      <c r="AZ155" s="93"/>
      <c r="BA155" s="93"/>
      <c r="BB155" s="93"/>
      <c r="BC155" s="93"/>
      <c r="BD155" s="93"/>
      <c r="BE155" s="93"/>
      <c r="BF155" s="93"/>
      <c r="BG155" s="93"/>
      <c r="BH155" s="93"/>
      <c r="BI155" s="93"/>
      <c r="BJ155" s="93"/>
      <c r="BK155" s="93"/>
      <c r="BL155" s="93"/>
      <c r="BM155" s="93"/>
      <c r="BN155" s="93"/>
    </row>
    <row r="156" spans="1:66" ht="17.25">
      <c r="A156" s="91"/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AI156" s="93"/>
      <c r="AJ156" s="93"/>
      <c r="AK156" s="93"/>
      <c r="AL156" s="93"/>
      <c r="AM156" s="93"/>
      <c r="AN156" s="93"/>
      <c r="AO156" s="93"/>
      <c r="AP156" s="93"/>
      <c r="AQ156" s="93"/>
      <c r="AR156" s="93"/>
      <c r="AS156" s="93"/>
      <c r="AT156" s="93"/>
      <c r="AU156" s="93"/>
      <c r="AV156" s="93"/>
      <c r="AW156" s="93"/>
      <c r="AX156" s="93"/>
      <c r="AY156" s="93"/>
      <c r="AZ156" s="93"/>
      <c r="BA156" s="93"/>
      <c r="BB156" s="93"/>
      <c r="BC156" s="93"/>
      <c r="BD156" s="93"/>
      <c r="BE156" s="93"/>
      <c r="BF156" s="93"/>
      <c r="BG156" s="93"/>
      <c r="BH156" s="93"/>
      <c r="BI156" s="93"/>
      <c r="BJ156" s="93"/>
      <c r="BK156" s="93"/>
      <c r="BL156" s="93"/>
      <c r="BM156" s="93"/>
      <c r="BN156" s="93"/>
    </row>
    <row r="157" spans="1:66" ht="17.25">
      <c r="A157" s="91"/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AI157" s="93"/>
      <c r="AJ157" s="93"/>
      <c r="AK157" s="93"/>
      <c r="AL157" s="93"/>
      <c r="AM157" s="93"/>
      <c r="AN157" s="93"/>
      <c r="AO157" s="93"/>
      <c r="AP157" s="93"/>
      <c r="AQ157" s="93"/>
      <c r="AR157" s="93"/>
      <c r="AS157" s="93"/>
      <c r="AT157" s="93"/>
      <c r="AU157" s="93"/>
      <c r="AV157" s="93"/>
      <c r="AW157" s="93"/>
      <c r="AX157" s="93"/>
      <c r="AY157" s="93"/>
      <c r="AZ157" s="93"/>
      <c r="BA157" s="93"/>
      <c r="BB157" s="93"/>
      <c r="BC157" s="93"/>
      <c r="BD157" s="93"/>
      <c r="BE157" s="93"/>
      <c r="BF157" s="93"/>
      <c r="BG157" s="93"/>
      <c r="BH157" s="93"/>
      <c r="BI157" s="93"/>
      <c r="BJ157" s="93"/>
      <c r="BK157" s="93"/>
      <c r="BL157" s="93"/>
      <c r="BM157" s="93"/>
      <c r="BN157" s="93"/>
    </row>
    <row r="158" spans="1:66" ht="17.25">
      <c r="A158" s="91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  <c r="AL158" s="93"/>
      <c r="AM158" s="93"/>
      <c r="AN158" s="93"/>
      <c r="AO158" s="93"/>
      <c r="AP158" s="93"/>
      <c r="AQ158" s="93"/>
      <c r="AR158" s="93"/>
      <c r="AS158" s="93"/>
      <c r="AT158" s="93"/>
      <c r="AU158" s="93"/>
      <c r="AV158" s="93"/>
      <c r="AW158" s="93"/>
      <c r="AX158" s="93"/>
      <c r="AY158" s="93"/>
      <c r="AZ158" s="93"/>
      <c r="BA158" s="93"/>
      <c r="BB158" s="93"/>
      <c r="BC158" s="93"/>
      <c r="BD158" s="93"/>
      <c r="BE158" s="93"/>
      <c r="BF158" s="93"/>
      <c r="BG158" s="93"/>
      <c r="BH158" s="93"/>
      <c r="BI158" s="93"/>
      <c r="BJ158" s="93"/>
      <c r="BK158" s="93"/>
      <c r="BL158" s="93"/>
      <c r="BM158" s="93"/>
      <c r="BN158" s="93"/>
    </row>
    <row r="159" spans="1:66" ht="17.25">
      <c r="A159" s="91"/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93"/>
      <c r="AJ159" s="93"/>
      <c r="AK159" s="93"/>
      <c r="AL159" s="93"/>
      <c r="AM159" s="93"/>
      <c r="AN159" s="93"/>
      <c r="AO159" s="93"/>
      <c r="AP159" s="93"/>
      <c r="AQ159" s="93"/>
      <c r="AR159" s="93"/>
      <c r="AS159" s="93"/>
      <c r="AT159" s="93"/>
      <c r="AU159" s="93"/>
      <c r="AV159" s="93"/>
      <c r="AW159" s="93"/>
      <c r="AX159" s="93"/>
      <c r="AY159" s="93"/>
      <c r="AZ159" s="93"/>
      <c r="BA159" s="93"/>
      <c r="BB159" s="93"/>
      <c r="BC159" s="93"/>
      <c r="BD159" s="93"/>
      <c r="BE159" s="93"/>
      <c r="BF159" s="93"/>
      <c r="BG159" s="93"/>
      <c r="BH159" s="93"/>
      <c r="BI159" s="93"/>
      <c r="BJ159" s="93"/>
      <c r="BK159" s="93"/>
      <c r="BL159" s="93"/>
      <c r="BM159" s="93"/>
      <c r="BN159" s="93"/>
    </row>
    <row r="160" spans="1:66" ht="17.25">
      <c r="A160" s="91"/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3"/>
      <c r="AH160" s="93"/>
      <c r="AI160" s="93"/>
      <c r="AJ160" s="93"/>
      <c r="AK160" s="93"/>
      <c r="AL160" s="93"/>
      <c r="AM160" s="93"/>
      <c r="AN160" s="93"/>
      <c r="AO160" s="93"/>
      <c r="AP160" s="93"/>
      <c r="AQ160" s="93"/>
      <c r="AR160" s="93"/>
      <c r="AS160" s="93"/>
      <c r="AT160" s="93"/>
      <c r="AU160" s="93"/>
      <c r="AV160" s="93"/>
      <c r="AW160" s="93"/>
      <c r="AX160" s="93"/>
      <c r="AY160" s="93"/>
      <c r="AZ160" s="93"/>
      <c r="BA160" s="93"/>
      <c r="BB160" s="93"/>
      <c r="BC160" s="93"/>
      <c r="BD160" s="93"/>
      <c r="BE160" s="93"/>
      <c r="BF160" s="93"/>
      <c r="BG160" s="93"/>
      <c r="BH160" s="93"/>
      <c r="BI160" s="93"/>
      <c r="BJ160" s="93"/>
      <c r="BK160" s="93"/>
      <c r="BL160" s="93"/>
      <c r="BM160" s="93"/>
      <c r="BN160" s="93"/>
    </row>
    <row r="161" spans="1:66" ht="17.25">
      <c r="A161" s="91"/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  <c r="AJ161" s="93"/>
      <c r="AK161" s="93"/>
      <c r="AL161" s="93"/>
      <c r="AM161" s="93"/>
      <c r="AN161" s="93"/>
      <c r="AO161" s="93"/>
      <c r="AP161" s="93"/>
      <c r="AQ161" s="93"/>
      <c r="AR161" s="93"/>
      <c r="AS161" s="93"/>
      <c r="AT161" s="93"/>
      <c r="AU161" s="93"/>
      <c r="AV161" s="93"/>
      <c r="AW161" s="93"/>
      <c r="AX161" s="93"/>
      <c r="AY161" s="93"/>
      <c r="AZ161" s="93"/>
      <c r="BA161" s="93"/>
      <c r="BB161" s="93"/>
      <c r="BC161" s="93"/>
      <c r="BD161" s="93"/>
      <c r="BE161" s="93"/>
      <c r="BF161" s="93"/>
      <c r="BG161" s="93"/>
      <c r="BH161" s="93"/>
      <c r="BI161" s="93"/>
      <c r="BJ161" s="93"/>
      <c r="BK161" s="93"/>
      <c r="BL161" s="93"/>
      <c r="BM161" s="93"/>
      <c r="BN161" s="93"/>
    </row>
    <row r="162" spans="1:66" ht="17.25">
      <c r="A162" s="91"/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  <c r="AJ162" s="93"/>
      <c r="AK162" s="93"/>
      <c r="AL162" s="93"/>
      <c r="AM162" s="93"/>
      <c r="AN162" s="93"/>
      <c r="AO162" s="93"/>
      <c r="AP162" s="93"/>
      <c r="AQ162" s="93"/>
      <c r="AR162" s="93"/>
      <c r="AS162" s="93"/>
      <c r="AT162" s="93"/>
      <c r="AU162" s="93"/>
      <c r="AV162" s="93"/>
      <c r="AW162" s="93"/>
      <c r="AX162" s="93"/>
      <c r="AY162" s="93"/>
      <c r="AZ162" s="93"/>
      <c r="BA162" s="93"/>
      <c r="BB162" s="93"/>
      <c r="BC162" s="93"/>
      <c r="BD162" s="93"/>
      <c r="BE162" s="93"/>
      <c r="BF162" s="93"/>
      <c r="BG162" s="93"/>
      <c r="BH162" s="93"/>
      <c r="BI162" s="93"/>
      <c r="BJ162" s="93"/>
      <c r="BK162" s="93"/>
      <c r="BL162" s="93"/>
      <c r="BM162" s="93"/>
      <c r="BN162" s="93"/>
    </row>
    <row r="163" spans="1:66" ht="17.25">
      <c r="A163" s="91"/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AI163" s="93"/>
      <c r="AJ163" s="93"/>
      <c r="AK163" s="93"/>
      <c r="AL163" s="93"/>
      <c r="AM163" s="93"/>
      <c r="AN163" s="93"/>
      <c r="AO163" s="93"/>
      <c r="AP163" s="93"/>
      <c r="AQ163" s="93"/>
      <c r="AR163" s="93"/>
      <c r="AS163" s="93"/>
      <c r="AT163" s="93"/>
      <c r="AU163" s="93"/>
      <c r="AV163" s="93"/>
      <c r="AW163" s="93"/>
      <c r="AX163" s="93"/>
      <c r="AY163" s="93"/>
      <c r="AZ163" s="93"/>
      <c r="BA163" s="93"/>
      <c r="BB163" s="93"/>
      <c r="BC163" s="93"/>
      <c r="BD163" s="93"/>
      <c r="BE163" s="93"/>
      <c r="BF163" s="93"/>
      <c r="BG163" s="93"/>
      <c r="BH163" s="93"/>
      <c r="BI163" s="93"/>
      <c r="BJ163" s="93"/>
      <c r="BK163" s="93"/>
      <c r="BL163" s="93"/>
      <c r="BM163" s="93"/>
      <c r="BN163" s="93"/>
    </row>
    <row r="164" spans="1:66" ht="17.25">
      <c r="A164" s="91"/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3"/>
      <c r="AJ164" s="93"/>
      <c r="AK164" s="93"/>
      <c r="AL164" s="93"/>
      <c r="AM164" s="9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93"/>
      <c r="AZ164" s="93"/>
      <c r="BA164" s="93"/>
      <c r="BB164" s="93"/>
      <c r="BC164" s="93"/>
      <c r="BD164" s="93"/>
      <c r="BE164" s="93"/>
      <c r="BF164" s="93"/>
      <c r="BG164" s="93"/>
      <c r="BH164" s="93"/>
      <c r="BI164" s="93"/>
      <c r="BJ164" s="93"/>
      <c r="BK164" s="93"/>
      <c r="BL164" s="93"/>
      <c r="BM164" s="93"/>
      <c r="BN164" s="93"/>
    </row>
    <row r="165" spans="1:66" ht="17.25">
      <c r="A165" s="91"/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  <c r="AJ165" s="93"/>
      <c r="AK165" s="93"/>
      <c r="AL165" s="93"/>
      <c r="AM165" s="93"/>
      <c r="AN165" s="93"/>
      <c r="AO165" s="93"/>
      <c r="AP165" s="93"/>
      <c r="AQ165" s="93"/>
      <c r="AR165" s="93"/>
      <c r="AS165" s="93"/>
      <c r="AT165" s="93"/>
      <c r="AU165" s="93"/>
      <c r="AV165" s="93"/>
      <c r="AW165" s="93"/>
      <c r="AX165" s="93"/>
      <c r="AY165" s="93"/>
      <c r="AZ165" s="93"/>
      <c r="BA165" s="93"/>
      <c r="BB165" s="93"/>
      <c r="BC165" s="93"/>
      <c r="BD165" s="93"/>
      <c r="BE165" s="93"/>
      <c r="BF165" s="93"/>
      <c r="BG165" s="93"/>
      <c r="BH165" s="93"/>
      <c r="BI165" s="93"/>
      <c r="BJ165" s="93"/>
      <c r="BK165" s="93"/>
      <c r="BL165" s="93"/>
      <c r="BM165" s="93"/>
      <c r="BN165" s="93"/>
    </row>
    <row r="166" spans="1:66" ht="17.25">
      <c r="A166" s="91"/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AI166" s="93"/>
      <c r="AJ166" s="93"/>
      <c r="AK166" s="93"/>
      <c r="AL166" s="93"/>
      <c r="AM166" s="93"/>
      <c r="AN166" s="93"/>
      <c r="AO166" s="93"/>
      <c r="AP166" s="93"/>
      <c r="AQ166" s="93"/>
      <c r="AR166" s="93"/>
      <c r="AS166" s="93"/>
      <c r="AT166" s="93"/>
      <c r="AU166" s="93"/>
      <c r="AV166" s="93"/>
      <c r="AW166" s="93"/>
      <c r="AX166" s="93"/>
      <c r="AY166" s="93"/>
      <c r="AZ166" s="93"/>
      <c r="BA166" s="93"/>
      <c r="BB166" s="93"/>
      <c r="BC166" s="93"/>
      <c r="BD166" s="93"/>
      <c r="BE166" s="93"/>
      <c r="BF166" s="93"/>
      <c r="BG166" s="93"/>
      <c r="BH166" s="93"/>
      <c r="BI166" s="93"/>
      <c r="BJ166" s="93"/>
      <c r="BK166" s="93"/>
      <c r="BL166" s="93"/>
      <c r="BM166" s="93"/>
      <c r="BN166" s="93"/>
    </row>
    <row r="167" spans="1:66" ht="17.25">
      <c r="A167" s="91"/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  <c r="AR167" s="93"/>
      <c r="AS167" s="93"/>
      <c r="AT167" s="93"/>
      <c r="AU167" s="93"/>
      <c r="AV167" s="93"/>
      <c r="AW167" s="93"/>
      <c r="AX167" s="93"/>
      <c r="AY167" s="93"/>
      <c r="AZ167" s="93"/>
      <c r="BA167" s="93"/>
      <c r="BB167" s="93"/>
      <c r="BC167" s="93"/>
      <c r="BD167" s="93"/>
      <c r="BE167" s="93"/>
      <c r="BF167" s="93"/>
      <c r="BG167" s="93"/>
      <c r="BH167" s="93"/>
      <c r="BI167" s="93"/>
      <c r="BJ167" s="93"/>
      <c r="BK167" s="93"/>
      <c r="BL167" s="93"/>
      <c r="BM167" s="93"/>
      <c r="BN167" s="93"/>
    </row>
    <row r="168" spans="1:66" ht="17.25">
      <c r="A168" s="91"/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F168" s="93"/>
      <c r="AG168" s="93"/>
      <c r="AH168" s="93"/>
      <c r="AI168" s="93"/>
      <c r="AJ168" s="93"/>
      <c r="AK168" s="93"/>
      <c r="AL168" s="93"/>
      <c r="AM168" s="93"/>
      <c r="AN168" s="93"/>
      <c r="AO168" s="93"/>
      <c r="AP168" s="93"/>
      <c r="AQ168" s="93"/>
      <c r="AR168" s="93"/>
      <c r="AS168" s="93"/>
      <c r="AT168" s="93"/>
      <c r="AU168" s="93"/>
      <c r="AV168" s="93"/>
      <c r="AW168" s="93"/>
      <c r="AX168" s="93"/>
      <c r="AY168" s="93"/>
      <c r="AZ168" s="93"/>
      <c r="BA168" s="93"/>
      <c r="BB168" s="93"/>
      <c r="BC168" s="93"/>
      <c r="BD168" s="93"/>
      <c r="BE168" s="93"/>
      <c r="BF168" s="93"/>
      <c r="BG168" s="93"/>
      <c r="BH168" s="93"/>
      <c r="BI168" s="93"/>
      <c r="BJ168" s="93"/>
      <c r="BK168" s="93"/>
      <c r="BL168" s="93"/>
      <c r="BM168" s="93"/>
      <c r="BN168" s="93"/>
    </row>
    <row r="169" spans="1:66" ht="17.25">
      <c r="A169" s="91"/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  <c r="AF169" s="93"/>
      <c r="AG169" s="93"/>
      <c r="AH169" s="93"/>
      <c r="AI169" s="93"/>
      <c r="AJ169" s="93"/>
      <c r="AK169" s="93"/>
      <c r="AL169" s="93"/>
      <c r="AM169" s="93"/>
      <c r="AN169" s="93"/>
      <c r="AO169" s="93"/>
      <c r="AP169" s="93"/>
      <c r="AQ169" s="93"/>
      <c r="AR169" s="93"/>
      <c r="AS169" s="93"/>
      <c r="AT169" s="93"/>
      <c r="AU169" s="93"/>
      <c r="AV169" s="93"/>
      <c r="AW169" s="93"/>
      <c r="AX169" s="93"/>
      <c r="AY169" s="93"/>
      <c r="AZ169" s="93"/>
      <c r="BA169" s="93"/>
      <c r="BB169" s="93"/>
      <c r="BC169" s="93"/>
      <c r="BD169" s="93"/>
      <c r="BE169" s="93"/>
      <c r="BF169" s="93"/>
      <c r="BG169" s="93"/>
      <c r="BH169" s="93"/>
      <c r="BI169" s="93"/>
      <c r="BJ169" s="93"/>
      <c r="BK169" s="93"/>
      <c r="BL169" s="93"/>
      <c r="BM169" s="93"/>
      <c r="BN169" s="93"/>
    </row>
    <row r="170" spans="1:66" ht="17.25">
      <c r="A170" s="91"/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F170" s="93"/>
      <c r="AG170" s="93"/>
      <c r="AH170" s="93"/>
      <c r="AI170" s="93"/>
      <c r="AJ170" s="93"/>
      <c r="AK170" s="93"/>
      <c r="AL170" s="93"/>
      <c r="AM170" s="93"/>
      <c r="AN170" s="93"/>
      <c r="AO170" s="93"/>
      <c r="AP170" s="93"/>
      <c r="AQ170" s="93"/>
      <c r="AR170" s="93"/>
      <c r="AS170" s="93"/>
      <c r="AT170" s="93"/>
      <c r="AU170" s="93"/>
      <c r="AV170" s="93"/>
      <c r="AW170" s="93"/>
      <c r="AX170" s="93"/>
      <c r="AY170" s="93"/>
      <c r="AZ170" s="93"/>
      <c r="BA170" s="93"/>
      <c r="BB170" s="93"/>
      <c r="BC170" s="93"/>
      <c r="BD170" s="93"/>
      <c r="BE170" s="93"/>
      <c r="BF170" s="93"/>
      <c r="BG170" s="93"/>
      <c r="BH170" s="93"/>
      <c r="BI170" s="93"/>
      <c r="BJ170" s="93"/>
      <c r="BK170" s="93"/>
      <c r="BL170" s="93"/>
      <c r="BM170" s="93"/>
      <c r="BN170" s="93"/>
    </row>
    <row r="171" spans="1:66" ht="17.25">
      <c r="A171" s="91"/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93"/>
      <c r="AI171" s="93"/>
      <c r="AJ171" s="93"/>
      <c r="AK171" s="93"/>
      <c r="AL171" s="93"/>
      <c r="AM171" s="93"/>
      <c r="AN171" s="93"/>
      <c r="AO171" s="93"/>
      <c r="AP171" s="93"/>
      <c r="AQ171" s="93"/>
      <c r="AR171" s="93"/>
      <c r="AS171" s="93"/>
      <c r="AT171" s="93"/>
      <c r="AU171" s="93"/>
      <c r="AV171" s="93"/>
      <c r="AW171" s="93"/>
      <c r="AX171" s="93"/>
      <c r="AY171" s="93"/>
      <c r="AZ171" s="93"/>
      <c r="BA171" s="93"/>
      <c r="BB171" s="93"/>
      <c r="BC171" s="93"/>
      <c r="BD171" s="93"/>
      <c r="BE171" s="93"/>
      <c r="BF171" s="93"/>
      <c r="BG171" s="93"/>
      <c r="BH171" s="93"/>
      <c r="BI171" s="93"/>
      <c r="BJ171" s="93"/>
      <c r="BK171" s="93"/>
      <c r="BL171" s="93"/>
      <c r="BM171" s="93"/>
      <c r="BN171" s="93"/>
    </row>
    <row r="172" spans="1:66" ht="17.25">
      <c r="A172" s="91"/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  <c r="BA172" s="93"/>
      <c r="BB172" s="93"/>
      <c r="BC172" s="93"/>
      <c r="BD172" s="93"/>
      <c r="BE172" s="93"/>
      <c r="BF172" s="93"/>
      <c r="BG172" s="93"/>
      <c r="BH172" s="93"/>
      <c r="BI172" s="93"/>
      <c r="BJ172" s="93"/>
      <c r="BK172" s="93"/>
      <c r="BL172" s="93"/>
      <c r="BM172" s="93"/>
      <c r="BN172" s="93"/>
    </row>
    <row r="173" spans="1:66" ht="17.25">
      <c r="A173" s="91"/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F173" s="93"/>
      <c r="AG173" s="93"/>
      <c r="AH173" s="93"/>
      <c r="AI173" s="93"/>
      <c r="AJ173" s="93"/>
      <c r="AK173" s="93"/>
      <c r="AL173" s="93"/>
      <c r="AM173" s="93"/>
      <c r="AN173" s="93"/>
      <c r="AO173" s="93"/>
      <c r="AP173" s="93"/>
      <c r="AQ173" s="93"/>
      <c r="AR173" s="93"/>
      <c r="AS173" s="93"/>
      <c r="AT173" s="93"/>
      <c r="AU173" s="93"/>
      <c r="AV173" s="93"/>
      <c r="AW173" s="93"/>
      <c r="AX173" s="93"/>
      <c r="AY173" s="93"/>
      <c r="AZ173" s="93"/>
      <c r="BA173" s="93"/>
      <c r="BB173" s="93"/>
      <c r="BC173" s="93"/>
      <c r="BD173" s="93"/>
      <c r="BE173" s="93"/>
      <c r="BF173" s="93"/>
      <c r="BG173" s="93"/>
      <c r="BH173" s="93"/>
      <c r="BI173" s="93"/>
      <c r="BJ173" s="93"/>
      <c r="BK173" s="93"/>
      <c r="BL173" s="93"/>
      <c r="BM173" s="93"/>
      <c r="BN173" s="93"/>
    </row>
    <row r="174" spans="1:66" ht="17.25">
      <c r="A174" s="91"/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F174" s="93"/>
      <c r="AG174" s="93"/>
      <c r="AH174" s="93"/>
      <c r="AI174" s="93"/>
      <c r="AJ174" s="93"/>
      <c r="AK174" s="93"/>
      <c r="AL174" s="93"/>
      <c r="AM174" s="93"/>
      <c r="AN174" s="93"/>
      <c r="AO174" s="93"/>
      <c r="AP174" s="93"/>
      <c r="AQ174" s="93"/>
      <c r="AR174" s="93"/>
      <c r="AS174" s="93"/>
      <c r="AT174" s="93"/>
      <c r="AU174" s="93"/>
      <c r="AV174" s="93"/>
      <c r="AW174" s="93"/>
      <c r="AX174" s="93"/>
      <c r="AY174" s="93"/>
      <c r="AZ174" s="93"/>
      <c r="BA174" s="93"/>
      <c r="BB174" s="93"/>
      <c r="BC174" s="93"/>
      <c r="BD174" s="93"/>
      <c r="BE174" s="93"/>
      <c r="BF174" s="93"/>
      <c r="BG174" s="93"/>
      <c r="BH174" s="93"/>
      <c r="BI174" s="93"/>
      <c r="BJ174" s="93"/>
      <c r="BK174" s="93"/>
      <c r="BL174" s="93"/>
      <c r="BM174" s="93"/>
      <c r="BN174" s="93"/>
    </row>
    <row r="175" spans="1:66" ht="17.25">
      <c r="A175" s="91"/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  <c r="AF175" s="93"/>
      <c r="AG175" s="93"/>
      <c r="AH175" s="93"/>
      <c r="AI175" s="93"/>
      <c r="AJ175" s="93"/>
      <c r="AK175" s="93"/>
      <c r="AL175" s="93"/>
      <c r="AM175" s="93"/>
      <c r="AN175" s="93"/>
      <c r="AO175" s="93"/>
      <c r="AP175" s="93"/>
      <c r="AQ175" s="93"/>
      <c r="AR175" s="93"/>
      <c r="AS175" s="93"/>
      <c r="AT175" s="93"/>
      <c r="AU175" s="93"/>
      <c r="AV175" s="93"/>
      <c r="AW175" s="93"/>
      <c r="AX175" s="93"/>
      <c r="AY175" s="93"/>
      <c r="AZ175" s="93"/>
      <c r="BA175" s="93"/>
      <c r="BB175" s="93"/>
      <c r="BC175" s="93"/>
      <c r="BD175" s="93"/>
      <c r="BE175" s="93"/>
      <c r="BF175" s="93"/>
      <c r="BG175" s="93"/>
      <c r="BH175" s="93"/>
      <c r="BI175" s="93"/>
      <c r="BJ175" s="93"/>
      <c r="BK175" s="93"/>
      <c r="BL175" s="93"/>
      <c r="BM175" s="93"/>
      <c r="BN175" s="93"/>
    </row>
    <row r="176" spans="1:66" ht="17.25">
      <c r="A176" s="91"/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93"/>
      <c r="AI176" s="93"/>
      <c r="AJ176" s="93"/>
      <c r="AK176" s="93"/>
      <c r="AL176" s="93"/>
      <c r="AM176" s="93"/>
      <c r="AN176" s="93"/>
      <c r="AO176" s="93"/>
      <c r="AP176" s="93"/>
      <c r="AQ176" s="93"/>
      <c r="AR176" s="93"/>
      <c r="AS176" s="93"/>
      <c r="AT176" s="93"/>
      <c r="AU176" s="93"/>
      <c r="AV176" s="93"/>
      <c r="AW176" s="93"/>
      <c r="AX176" s="93"/>
      <c r="AY176" s="93"/>
      <c r="AZ176" s="93"/>
      <c r="BA176" s="93"/>
      <c r="BB176" s="93"/>
      <c r="BC176" s="93"/>
      <c r="BD176" s="93"/>
      <c r="BE176" s="93"/>
      <c r="BF176" s="93"/>
      <c r="BG176" s="93"/>
      <c r="BH176" s="93"/>
      <c r="BI176" s="93"/>
      <c r="BJ176" s="93"/>
      <c r="BK176" s="93"/>
      <c r="BL176" s="93"/>
      <c r="BM176" s="93"/>
      <c r="BN176" s="93"/>
    </row>
    <row r="177" spans="2:66" ht="17.25"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F177" s="93"/>
      <c r="AG177" s="93"/>
      <c r="AH177" s="93"/>
      <c r="AI177" s="93"/>
      <c r="AJ177" s="93"/>
      <c r="AK177" s="93"/>
      <c r="AL177" s="93"/>
      <c r="AM177" s="93"/>
      <c r="AN177" s="93"/>
      <c r="AO177" s="93"/>
      <c r="AP177" s="93"/>
      <c r="AQ177" s="93"/>
      <c r="AR177" s="93"/>
      <c r="AS177" s="93"/>
      <c r="AT177" s="93"/>
      <c r="AU177" s="93"/>
      <c r="AV177" s="93"/>
      <c r="AW177" s="93"/>
      <c r="AX177" s="93"/>
      <c r="AY177" s="93"/>
      <c r="AZ177" s="93"/>
      <c r="BA177" s="93"/>
      <c r="BB177" s="93"/>
      <c r="BC177" s="93"/>
      <c r="BD177" s="93"/>
      <c r="BE177" s="93"/>
      <c r="BF177" s="93"/>
      <c r="BG177" s="93"/>
      <c r="BH177" s="93"/>
      <c r="BI177" s="93"/>
      <c r="BJ177" s="93"/>
      <c r="BK177" s="93"/>
      <c r="BL177" s="93"/>
      <c r="BM177" s="93"/>
      <c r="BN177" s="93"/>
    </row>
    <row r="178" spans="2:66" ht="17.25"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F178" s="93"/>
      <c r="AG178" s="93"/>
      <c r="AH178" s="93"/>
      <c r="AI178" s="93"/>
      <c r="AJ178" s="93"/>
      <c r="AK178" s="93"/>
      <c r="AL178" s="93"/>
      <c r="AM178" s="93"/>
      <c r="AN178" s="93"/>
      <c r="AO178" s="93"/>
      <c r="AP178" s="93"/>
      <c r="AQ178" s="93"/>
      <c r="AR178" s="93"/>
      <c r="AS178" s="93"/>
      <c r="AT178" s="93"/>
      <c r="AU178" s="93"/>
      <c r="AV178" s="93"/>
      <c r="AW178" s="93"/>
      <c r="AX178" s="93"/>
      <c r="AY178" s="93"/>
      <c r="AZ178" s="93"/>
      <c r="BA178" s="93"/>
      <c r="BB178" s="93"/>
      <c r="BC178" s="93"/>
      <c r="BD178" s="93"/>
      <c r="BE178" s="93"/>
      <c r="BF178" s="93"/>
      <c r="BG178" s="93"/>
      <c r="BH178" s="93"/>
      <c r="BI178" s="93"/>
      <c r="BJ178" s="93"/>
      <c r="BK178" s="93"/>
      <c r="BL178" s="93"/>
      <c r="BM178" s="93"/>
      <c r="BN178" s="93"/>
    </row>
    <row r="179" spans="2:66" ht="17.25"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/>
      <c r="AI179" s="93"/>
      <c r="AJ179" s="93"/>
      <c r="AK179" s="93"/>
      <c r="AL179" s="93"/>
      <c r="AM179" s="93"/>
      <c r="AN179" s="93"/>
      <c r="AO179" s="93"/>
      <c r="AP179" s="93"/>
      <c r="AQ179" s="93"/>
      <c r="AR179" s="93"/>
      <c r="AS179" s="93"/>
      <c r="AT179" s="93"/>
      <c r="AU179" s="93"/>
      <c r="AV179" s="93"/>
      <c r="AW179" s="93"/>
      <c r="AX179" s="93"/>
      <c r="AY179" s="93"/>
      <c r="AZ179" s="93"/>
      <c r="BA179" s="93"/>
      <c r="BB179" s="93"/>
      <c r="BC179" s="93"/>
      <c r="BD179" s="93"/>
      <c r="BE179" s="93"/>
      <c r="BF179" s="93"/>
      <c r="BG179" s="93"/>
      <c r="BH179" s="93"/>
      <c r="BI179" s="93"/>
      <c r="BJ179" s="93"/>
      <c r="BK179" s="93"/>
      <c r="BL179" s="93"/>
      <c r="BM179" s="93"/>
      <c r="BN179" s="93"/>
    </row>
    <row r="180" spans="2:66" ht="17.25"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93"/>
      <c r="AI180" s="93"/>
      <c r="AJ180" s="93"/>
      <c r="AK180" s="93"/>
      <c r="AL180" s="93"/>
      <c r="AM180" s="93"/>
      <c r="AN180" s="93"/>
      <c r="AO180" s="93"/>
      <c r="AP180" s="93"/>
      <c r="AQ180" s="93"/>
      <c r="AR180" s="93"/>
      <c r="AS180" s="93"/>
      <c r="AT180" s="93"/>
      <c r="AU180" s="93"/>
      <c r="AV180" s="93"/>
      <c r="AW180" s="93"/>
      <c r="AX180" s="93"/>
      <c r="AY180" s="93"/>
      <c r="AZ180" s="93"/>
      <c r="BA180" s="93"/>
      <c r="BB180" s="93"/>
      <c r="BC180" s="93"/>
      <c r="BD180" s="93"/>
      <c r="BE180" s="93"/>
      <c r="BF180" s="93"/>
      <c r="BG180" s="93"/>
      <c r="BH180" s="93"/>
      <c r="BI180" s="93"/>
      <c r="BJ180" s="93"/>
      <c r="BK180" s="93"/>
      <c r="BL180" s="93"/>
      <c r="BM180" s="93"/>
      <c r="BN180" s="93"/>
    </row>
    <row r="181" spans="2:66" ht="17.25"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F181" s="93"/>
      <c r="AG181" s="93"/>
      <c r="AH181" s="93"/>
      <c r="AI181" s="93"/>
      <c r="AJ181" s="93"/>
      <c r="AK181" s="93"/>
      <c r="AL181" s="93"/>
      <c r="AM181" s="93"/>
      <c r="AN181" s="93"/>
      <c r="AO181" s="93"/>
      <c r="AP181" s="93"/>
      <c r="AQ181" s="93"/>
      <c r="AR181" s="93"/>
      <c r="AS181" s="93"/>
      <c r="AT181" s="93"/>
      <c r="AU181" s="93"/>
      <c r="AV181" s="93"/>
      <c r="AW181" s="93"/>
      <c r="AX181" s="93"/>
      <c r="AY181" s="93"/>
      <c r="AZ181" s="93"/>
      <c r="BA181" s="93"/>
      <c r="BB181" s="93"/>
      <c r="BC181" s="93"/>
      <c r="BD181" s="93"/>
      <c r="BE181" s="93"/>
      <c r="BF181" s="93"/>
      <c r="BG181" s="93"/>
      <c r="BH181" s="93"/>
      <c r="BI181" s="93"/>
      <c r="BJ181" s="93"/>
      <c r="BK181" s="93"/>
      <c r="BL181" s="93"/>
      <c r="BM181" s="93"/>
      <c r="BN181" s="93"/>
    </row>
    <row r="182" spans="2:66" ht="17.25"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93"/>
      <c r="AI182" s="93"/>
      <c r="AJ182" s="93"/>
      <c r="AK182" s="93"/>
      <c r="AL182" s="93"/>
      <c r="AM182" s="93"/>
      <c r="AN182" s="93"/>
      <c r="AO182" s="93"/>
      <c r="AP182" s="93"/>
      <c r="AQ182" s="93"/>
      <c r="AR182" s="93"/>
      <c r="AS182" s="93"/>
      <c r="AT182" s="93"/>
      <c r="AU182" s="93"/>
      <c r="AV182" s="93"/>
      <c r="AW182" s="93"/>
      <c r="AX182" s="93"/>
      <c r="AY182" s="93"/>
      <c r="AZ182" s="93"/>
      <c r="BA182" s="93"/>
      <c r="BB182" s="93"/>
      <c r="BC182" s="93"/>
      <c r="BD182" s="93"/>
      <c r="BE182" s="93"/>
      <c r="BF182" s="93"/>
      <c r="BG182" s="93"/>
      <c r="BH182" s="93"/>
      <c r="BI182" s="93"/>
      <c r="BJ182" s="93"/>
      <c r="BK182" s="93"/>
      <c r="BL182" s="93"/>
      <c r="BM182" s="93"/>
      <c r="BN182" s="93"/>
    </row>
    <row r="183" spans="2:66" ht="17.25"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  <c r="AF183" s="93"/>
      <c r="AG183" s="93"/>
      <c r="AH183" s="93"/>
      <c r="AI183" s="93"/>
      <c r="AJ183" s="93"/>
      <c r="AK183" s="93"/>
      <c r="AL183" s="93"/>
      <c r="AM183" s="93"/>
      <c r="AN183" s="93"/>
      <c r="AO183" s="93"/>
      <c r="AP183" s="93"/>
      <c r="AQ183" s="93"/>
      <c r="AR183" s="93"/>
      <c r="AS183" s="93"/>
      <c r="AT183" s="93"/>
      <c r="AU183" s="93"/>
      <c r="AV183" s="93"/>
      <c r="AW183" s="93"/>
      <c r="AX183" s="93"/>
      <c r="AY183" s="93"/>
      <c r="AZ183" s="93"/>
      <c r="BA183" s="93"/>
      <c r="BB183" s="93"/>
      <c r="BC183" s="93"/>
      <c r="BD183" s="93"/>
      <c r="BE183" s="93"/>
      <c r="BF183" s="93"/>
      <c r="BG183" s="93"/>
      <c r="BH183" s="93"/>
      <c r="BI183" s="93"/>
      <c r="BJ183" s="93"/>
      <c r="BK183" s="93"/>
      <c r="BL183" s="93"/>
      <c r="BM183" s="93"/>
      <c r="BN183" s="93"/>
    </row>
    <row r="184" spans="2:66" ht="17.25"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  <c r="AF184" s="93"/>
      <c r="AG184" s="93"/>
      <c r="AH184" s="93"/>
      <c r="AI184" s="93"/>
      <c r="AJ184" s="93"/>
      <c r="AK184" s="93"/>
      <c r="AL184" s="93"/>
      <c r="AM184" s="93"/>
      <c r="AN184" s="93"/>
      <c r="AO184" s="93"/>
      <c r="AP184" s="93"/>
      <c r="AQ184" s="93"/>
      <c r="AR184" s="93"/>
      <c r="AS184" s="93"/>
      <c r="AT184" s="93"/>
      <c r="AU184" s="93"/>
      <c r="AV184" s="93"/>
      <c r="AW184" s="93"/>
      <c r="AX184" s="93"/>
      <c r="AY184" s="93"/>
      <c r="AZ184" s="93"/>
      <c r="BA184" s="93"/>
      <c r="BB184" s="93"/>
      <c r="BC184" s="93"/>
      <c r="BD184" s="93"/>
      <c r="BE184" s="93"/>
      <c r="BF184" s="93"/>
      <c r="BG184" s="93"/>
      <c r="BH184" s="93"/>
      <c r="BI184" s="93"/>
      <c r="BJ184" s="93"/>
      <c r="BK184" s="93"/>
      <c r="BL184" s="93"/>
      <c r="BM184" s="93"/>
      <c r="BN184" s="93"/>
    </row>
    <row r="185" spans="2:66" ht="17.25"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F185" s="93"/>
      <c r="AG185" s="93"/>
      <c r="AH185" s="93"/>
      <c r="AI185" s="93"/>
      <c r="AJ185" s="93"/>
      <c r="AK185" s="93"/>
      <c r="AL185" s="93"/>
      <c r="AM185" s="93"/>
      <c r="AN185" s="93"/>
      <c r="AO185" s="93"/>
      <c r="AP185" s="93"/>
      <c r="AQ185" s="93"/>
      <c r="AR185" s="93"/>
      <c r="AS185" s="93"/>
      <c r="AT185" s="93"/>
      <c r="AU185" s="93"/>
      <c r="AV185" s="93"/>
      <c r="AW185" s="93"/>
      <c r="AX185" s="93"/>
      <c r="AY185" s="93"/>
      <c r="AZ185" s="93"/>
      <c r="BA185" s="93"/>
      <c r="BB185" s="93"/>
      <c r="BC185" s="93"/>
      <c r="BD185" s="93"/>
      <c r="BE185" s="93"/>
      <c r="BF185" s="93"/>
      <c r="BG185" s="93"/>
      <c r="BH185" s="93"/>
      <c r="BI185" s="93"/>
      <c r="BJ185" s="93"/>
      <c r="BK185" s="93"/>
      <c r="BL185" s="93"/>
      <c r="BM185" s="93"/>
      <c r="BN185" s="93"/>
    </row>
    <row r="186" spans="2:66" ht="17.25"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  <c r="AR186" s="93"/>
      <c r="AS186" s="93"/>
      <c r="AT186" s="93"/>
      <c r="AU186" s="93"/>
      <c r="AV186" s="93"/>
      <c r="AW186" s="93"/>
      <c r="AX186" s="93"/>
      <c r="AY186" s="93"/>
      <c r="AZ186" s="93"/>
      <c r="BA186" s="93"/>
      <c r="BB186" s="93"/>
      <c r="BC186" s="93"/>
      <c r="BD186" s="93"/>
      <c r="BE186" s="93"/>
      <c r="BF186" s="93"/>
      <c r="BG186" s="93"/>
      <c r="BH186" s="93"/>
      <c r="BI186" s="93"/>
      <c r="BJ186" s="93"/>
      <c r="BK186" s="93"/>
      <c r="BL186" s="93"/>
      <c r="BM186" s="93"/>
      <c r="BN186" s="93"/>
    </row>
    <row r="187" spans="2:66" ht="17.25"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F187" s="93"/>
      <c r="AG187" s="93"/>
      <c r="AH187" s="93"/>
      <c r="AI187" s="93"/>
      <c r="AJ187" s="93"/>
      <c r="AK187" s="93"/>
      <c r="AL187" s="93"/>
      <c r="AM187" s="93"/>
      <c r="AN187" s="93"/>
      <c r="AO187" s="93"/>
      <c r="AP187" s="93"/>
      <c r="AQ187" s="93"/>
      <c r="AR187" s="93"/>
      <c r="AS187" s="93"/>
      <c r="AT187" s="93"/>
      <c r="AU187" s="93"/>
      <c r="AV187" s="93"/>
      <c r="AW187" s="93"/>
      <c r="AX187" s="93"/>
      <c r="AY187" s="93"/>
      <c r="AZ187" s="93"/>
      <c r="BA187" s="93"/>
      <c r="BB187" s="93"/>
      <c r="BC187" s="93"/>
      <c r="BD187" s="93"/>
      <c r="BE187" s="93"/>
      <c r="BF187" s="93"/>
      <c r="BG187" s="93"/>
      <c r="BH187" s="93"/>
      <c r="BI187" s="93"/>
      <c r="BJ187" s="93"/>
      <c r="BK187" s="93"/>
      <c r="BL187" s="93"/>
      <c r="BM187" s="93"/>
      <c r="BN187" s="93"/>
    </row>
    <row r="188" spans="2:66" ht="17.25"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93"/>
      <c r="AH188" s="93"/>
      <c r="AI188" s="93"/>
      <c r="AJ188" s="93"/>
      <c r="AK188" s="93"/>
      <c r="AL188" s="93"/>
      <c r="AM188" s="93"/>
      <c r="AN188" s="93"/>
      <c r="AO188" s="93"/>
      <c r="AP188" s="93"/>
      <c r="AQ188" s="93"/>
      <c r="AR188" s="93"/>
      <c r="AS188" s="93"/>
      <c r="AT188" s="93"/>
      <c r="AU188" s="93"/>
      <c r="AV188" s="93"/>
      <c r="AW188" s="93"/>
      <c r="AX188" s="93"/>
      <c r="AY188" s="93"/>
      <c r="AZ188" s="93"/>
      <c r="BA188" s="93"/>
      <c r="BB188" s="93"/>
      <c r="BC188" s="93"/>
      <c r="BD188" s="93"/>
      <c r="BE188" s="93"/>
      <c r="BF188" s="93"/>
      <c r="BG188" s="93"/>
      <c r="BH188" s="93"/>
      <c r="BI188" s="93"/>
      <c r="BJ188" s="93"/>
      <c r="BK188" s="93"/>
      <c r="BL188" s="93"/>
      <c r="BM188" s="93"/>
      <c r="BN188" s="93"/>
    </row>
    <row r="189" spans="2:66" ht="17.25"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93"/>
      <c r="AI189" s="93"/>
      <c r="AJ189" s="93"/>
      <c r="AK189" s="93"/>
      <c r="AL189" s="93"/>
      <c r="AM189" s="93"/>
      <c r="AN189" s="93"/>
      <c r="AO189" s="93"/>
      <c r="AP189" s="93"/>
      <c r="AQ189" s="93"/>
      <c r="AR189" s="93"/>
      <c r="AS189" s="93"/>
      <c r="AT189" s="93"/>
      <c r="AU189" s="93"/>
      <c r="AV189" s="93"/>
      <c r="AW189" s="93"/>
      <c r="AX189" s="93"/>
      <c r="AY189" s="93"/>
      <c r="AZ189" s="93"/>
      <c r="BA189" s="93"/>
      <c r="BB189" s="93"/>
      <c r="BC189" s="93"/>
      <c r="BD189" s="93"/>
      <c r="BE189" s="93"/>
      <c r="BF189" s="93"/>
      <c r="BG189" s="93"/>
      <c r="BH189" s="93"/>
      <c r="BI189" s="93"/>
      <c r="BJ189" s="93"/>
      <c r="BK189" s="93"/>
      <c r="BL189" s="93"/>
      <c r="BM189" s="93"/>
      <c r="BN189" s="93"/>
    </row>
    <row r="190" spans="2:66" ht="17.25">
      <c r="B190" s="93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  <c r="AF190" s="93"/>
      <c r="AG190" s="93"/>
      <c r="AH190" s="93"/>
      <c r="AI190" s="93"/>
      <c r="AJ190" s="93"/>
      <c r="AK190" s="93"/>
      <c r="AL190" s="93"/>
      <c r="AM190" s="93"/>
      <c r="AN190" s="93"/>
      <c r="AO190" s="93"/>
      <c r="AP190" s="93"/>
      <c r="AQ190" s="93"/>
      <c r="AR190" s="93"/>
      <c r="AS190" s="93"/>
      <c r="AT190" s="93"/>
      <c r="AU190" s="93"/>
      <c r="AV190" s="93"/>
      <c r="AW190" s="93"/>
      <c r="AX190" s="93"/>
      <c r="AY190" s="93"/>
      <c r="AZ190" s="93"/>
      <c r="BA190" s="93"/>
      <c r="BB190" s="93"/>
      <c r="BC190" s="93"/>
      <c r="BD190" s="93"/>
      <c r="BE190" s="93"/>
      <c r="BF190" s="93"/>
      <c r="BG190" s="93"/>
      <c r="BH190" s="93"/>
      <c r="BI190" s="93"/>
      <c r="BJ190" s="93"/>
      <c r="BK190" s="93"/>
      <c r="BL190" s="93"/>
      <c r="BM190" s="93"/>
      <c r="BN190" s="93"/>
    </row>
    <row r="191" spans="2:66" ht="17.25">
      <c r="B191" s="93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  <c r="BA191" s="93"/>
      <c r="BB191" s="93"/>
      <c r="BC191" s="93"/>
      <c r="BD191" s="93"/>
      <c r="BE191" s="93"/>
      <c r="BF191" s="93"/>
      <c r="BG191" s="93"/>
      <c r="BH191" s="93"/>
      <c r="BI191" s="93"/>
      <c r="BJ191" s="93"/>
      <c r="BK191" s="93"/>
      <c r="BL191" s="93"/>
      <c r="BM191" s="93"/>
      <c r="BN191" s="93"/>
    </row>
    <row r="192" spans="2:66" ht="17.25">
      <c r="B192" s="93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/>
      <c r="AH192" s="93"/>
      <c r="AI192" s="93"/>
      <c r="AJ192" s="93"/>
      <c r="AK192" s="93"/>
      <c r="AL192" s="93"/>
      <c r="AM192" s="93"/>
      <c r="AN192" s="93"/>
      <c r="AO192" s="93"/>
      <c r="AP192" s="93"/>
      <c r="AQ192" s="93"/>
      <c r="AR192" s="93"/>
      <c r="AS192" s="93"/>
      <c r="AT192" s="93"/>
      <c r="AU192" s="93"/>
      <c r="AV192" s="93"/>
      <c r="AW192" s="93"/>
      <c r="AX192" s="93"/>
      <c r="AY192" s="93"/>
      <c r="AZ192" s="93"/>
      <c r="BA192" s="93"/>
      <c r="BB192" s="93"/>
      <c r="BC192" s="93"/>
      <c r="BD192" s="93"/>
      <c r="BE192" s="93"/>
      <c r="BF192" s="93"/>
      <c r="BG192" s="93"/>
      <c r="BH192" s="93"/>
      <c r="BI192" s="93"/>
      <c r="BJ192" s="93"/>
      <c r="BK192" s="93"/>
      <c r="BL192" s="93"/>
      <c r="BM192" s="93"/>
      <c r="BN192" s="93"/>
    </row>
    <row r="193" spans="2:66" ht="17.25">
      <c r="B193" s="93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3"/>
      <c r="AB193" s="93"/>
      <c r="AC193" s="93"/>
      <c r="AD193" s="93"/>
      <c r="AE193" s="93"/>
      <c r="AF193" s="93"/>
      <c r="AG193" s="93"/>
      <c r="AH193" s="93"/>
      <c r="AI193" s="93"/>
      <c r="AJ193" s="93"/>
      <c r="AK193" s="93"/>
      <c r="AL193" s="93"/>
      <c r="AM193" s="93"/>
      <c r="AN193" s="93"/>
      <c r="AO193" s="93"/>
      <c r="AP193" s="93"/>
      <c r="AQ193" s="93"/>
      <c r="AR193" s="93"/>
      <c r="AS193" s="93"/>
      <c r="AT193" s="93"/>
      <c r="AU193" s="93"/>
      <c r="AV193" s="93"/>
      <c r="AW193" s="93"/>
      <c r="AX193" s="93"/>
      <c r="AY193" s="93"/>
      <c r="AZ193" s="93"/>
      <c r="BA193" s="93"/>
      <c r="BB193" s="93"/>
      <c r="BC193" s="93"/>
      <c r="BD193" s="93"/>
      <c r="BE193" s="93"/>
      <c r="BF193" s="93"/>
      <c r="BG193" s="93"/>
      <c r="BH193" s="93"/>
      <c r="BI193" s="93"/>
      <c r="BJ193" s="93"/>
      <c r="BK193" s="93"/>
      <c r="BL193" s="93"/>
      <c r="BM193" s="93"/>
      <c r="BN193" s="93"/>
    </row>
    <row r="194" spans="2:66" ht="17.25">
      <c r="B194" s="93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3"/>
      <c r="AF194" s="93"/>
      <c r="AG194" s="93"/>
      <c r="AH194" s="93"/>
      <c r="AI194" s="93"/>
      <c r="AJ194" s="93"/>
      <c r="AK194" s="93"/>
      <c r="AL194" s="93"/>
      <c r="AM194" s="93"/>
      <c r="AN194" s="93"/>
      <c r="AO194" s="93"/>
      <c r="AP194" s="93"/>
      <c r="AQ194" s="93"/>
      <c r="AR194" s="93"/>
      <c r="AS194" s="93"/>
      <c r="AT194" s="93"/>
      <c r="AU194" s="93"/>
      <c r="AV194" s="93"/>
      <c r="AW194" s="93"/>
      <c r="AX194" s="93"/>
      <c r="AY194" s="93"/>
      <c r="AZ194" s="93"/>
      <c r="BA194" s="93"/>
      <c r="BB194" s="93"/>
      <c r="BC194" s="93"/>
      <c r="BD194" s="93"/>
      <c r="BE194" s="93"/>
      <c r="BF194" s="93"/>
      <c r="BG194" s="93"/>
      <c r="BH194" s="93"/>
      <c r="BI194" s="93"/>
      <c r="BJ194" s="93"/>
      <c r="BK194" s="93"/>
      <c r="BL194" s="93"/>
      <c r="BM194" s="93"/>
      <c r="BN194" s="93"/>
    </row>
    <row r="195" spans="2:66" ht="17.25"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  <c r="AF195" s="93"/>
      <c r="AG195" s="93"/>
      <c r="AH195" s="93"/>
      <c r="AI195" s="93"/>
      <c r="AJ195" s="93"/>
      <c r="AK195" s="93"/>
      <c r="AL195" s="93"/>
      <c r="AM195" s="93"/>
      <c r="AN195" s="93"/>
      <c r="AO195" s="93"/>
      <c r="AP195" s="93"/>
      <c r="AQ195" s="93"/>
      <c r="AR195" s="93"/>
      <c r="AS195" s="93"/>
      <c r="AT195" s="93"/>
      <c r="AU195" s="93"/>
      <c r="AV195" s="93"/>
      <c r="AW195" s="93"/>
      <c r="AX195" s="93"/>
      <c r="AY195" s="93"/>
      <c r="AZ195" s="93"/>
      <c r="BA195" s="93"/>
      <c r="BB195" s="93"/>
      <c r="BC195" s="93"/>
      <c r="BD195" s="93"/>
      <c r="BE195" s="93"/>
      <c r="BF195" s="93"/>
      <c r="BG195" s="93"/>
      <c r="BH195" s="93"/>
      <c r="BI195" s="93"/>
      <c r="BJ195" s="93"/>
      <c r="BK195" s="93"/>
      <c r="BL195" s="93"/>
      <c r="BM195" s="93"/>
      <c r="BN195" s="93"/>
    </row>
    <row r="196" spans="2:66" ht="17.25">
      <c r="B196" s="93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  <c r="AF196" s="93"/>
      <c r="AG196" s="93"/>
      <c r="AH196" s="93"/>
      <c r="AI196" s="93"/>
      <c r="AJ196" s="93"/>
      <c r="AK196" s="93"/>
      <c r="AL196" s="93"/>
      <c r="AM196" s="93"/>
      <c r="AN196" s="93"/>
      <c r="AO196" s="93"/>
      <c r="AP196" s="93"/>
      <c r="AQ196" s="93"/>
      <c r="AR196" s="93"/>
      <c r="AS196" s="93"/>
      <c r="AT196" s="93"/>
      <c r="AU196" s="93"/>
      <c r="AV196" s="93"/>
      <c r="AW196" s="93"/>
      <c r="AX196" s="93"/>
      <c r="AY196" s="93"/>
      <c r="AZ196" s="93"/>
      <c r="BA196" s="93"/>
      <c r="BB196" s="93"/>
      <c r="BC196" s="93"/>
      <c r="BD196" s="93"/>
      <c r="BE196" s="93"/>
      <c r="BF196" s="93"/>
      <c r="BG196" s="93"/>
      <c r="BH196" s="93"/>
      <c r="BI196" s="93"/>
      <c r="BJ196" s="93"/>
      <c r="BK196" s="93"/>
      <c r="BL196" s="93"/>
      <c r="BM196" s="93"/>
      <c r="BN196" s="93"/>
    </row>
    <row r="197" spans="2:66" ht="17.25">
      <c r="B197" s="93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F197" s="93"/>
      <c r="AG197" s="93"/>
      <c r="AH197" s="93"/>
      <c r="AI197" s="93"/>
      <c r="AJ197" s="93"/>
      <c r="AK197" s="93"/>
      <c r="AL197" s="93"/>
      <c r="AM197" s="93"/>
      <c r="AN197" s="93"/>
      <c r="AO197" s="93"/>
      <c r="AP197" s="93"/>
      <c r="AQ197" s="93"/>
      <c r="AR197" s="93"/>
      <c r="AS197" s="93"/>
      <c r="AT197" s="93"/>
      <c r="AU197" s="93"/>
      <c r="AV197" s="93"/>
      <c r="AW197" s="93"/>
      <c r="AX197" s="93"/>
      <c r="AY197" s="93"/>
      <c r="AZ197" s="93"/>
      <c r="BA197" s="93"/>
      <c r="BB197" s="93"/>
      <c r="BC197" s="93"/>
      <c r="BD197" s="93"/>
      <c r="BE197" s="93"/>
      <c r="BF197" s="93"/>
      <c r="BG197" s="93"/>
      <c r="BH197" s="93"/>
      <c r="BI197" s="93"/>
      <c r="BJ197" s="93"/>
      <c r="BK197" s="93"/>
      <c r="BL197" s="93"/>
      <c r="BM197" s="93"/>
      <c r="BN197" s="93"/>
    </row>
    <row r="198" spans="2:66" ht="17.25">
      <c r="B198" s="93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3"/>
      <c r="AG198" s="93"/>
      <c r="AH198" s="93"/>
      <c r="AI198" s="93"/>
      <c r="AJ198" s="93"/>
      <c r="AK198" s="93"/>
      <c r="AL198" s="93"/>
      <c r="AM198" s="93"/>
      <c r="AN198" s="93"/>
      <c r="AO198" s="93"/>
      <c r="AP198" s="93"/>
      <c r="AQ198" s="93"/>
      <c r="AR198" s="93"/>
      <c r="AS198" s="93"/>
      <c r="AT198" s="93"/>
      <c r="AU198" s="93"/>
      <c r="AV198" s="93"/>
      <c r="AW198" s="93"/>
      <c r="AX198" s="93"/>
      <c r="AY198" s="93"/>
      <c r="AZ198" s="93"/>
      <c r="BA198" s="93"/>
      <c r="BB198" s="93"/>
      <c r="BC198" s="93"/>
      <c r="BD198" s="93"/>
      <c r="BE198" s="93"/>
      <c r="BF198" s="93"/>
      <c r="BG198" s="93"/>
      <c r="BH198" s="93"/>
      <c r="BI198" s="93"/>
      <c r="BJ198" s="93"/>
      <c r="BK198" s="93"/>
      <c r="BL198" s="93"/>
      <c r="BM198" s="93"/>
      <c r="BN198" s="93"/>
    </row>
    <row r="199" spans="2:66" ht="17.25">
      <c r="B199" s="93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  <c r="AF199" s="93"/>
      <c r="AG199" s="93"/>
      <c r="AH199" s="93"/>
      <c r="AI199" s="93"/>
      <c r="AJ199" s="93"/>
      <c r="AK199" s="93"/>
      <c r="AL199" s="93"/>
      <c r="AM199" s="93"/>
      <c r="AN199" s="93"/>
      <c r="AO199" s="93"/>
      <c r="AP199" s="93"/>
      <c r="AQ199" s="93"/>
      <c r="AR199" s="93"/>
      <c r="AS199" s="93"/>
      <c r="AT199" s="93"/>
      <c r="AU199" s="93"/>
      <c r="AV199" s="93"/>
      <c r="AW199" s="93"/>
      <c r="AX199" s="93"/>
      <c r="AY199" s="93"/>
      <c r="AZ199" s="93"/>
      <c r="BA199" s="93"/>
      <c r="BB199" s="93"/>
      <c r="BC199" s="93"/>
      <c r="BD199" s="93"/>
      <c r="BE199" s="93"/>
      <c r="BF199" s="93"/>
      <c r="BG199" s="93"/>
      <c r="BH199" s="93"/>
      <c r="BI199" s="93"/>
      <c r="BJ199" s="93"/>
      <c r="BK199" s="93"/>
      <c r="BL199" s="93"/>
      <c r="BM199" s="93"/>
      <c r="BN199" s="93"/>
    </row>
    <row r="200" spans="2:66" ht="17.25"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  <c r="AF200" s="93"/>
      <c r="AG200" s="93"/>
      <c r="AH200" s="93"/>
      <c r="AI200" s="93"/>
      <c r="AJ200" s="93"/>
      <c r="AK200" s="93"/>
      <c r="AL200" s="93"/>
      <c r="AM200" s="93"/>
      <c r="AN200" s="93"/>
      <c r="AO200" s="93"/>
      <c r="AP200" s="93"/>
      <c r="AQ200" s="93"/>
      <c r="AR200" s="93"/>
      <c r="AS200" s="93"/>
      <c r="AT200" s="93"/>
      <c r="AU200" s="93"/>
      <c r="AV200" s="93"/>
      <c r="AW200" s="93"/>
      <c r="AX200" s="93"/>
      <c r="AY200" s="93"/>
      <c r="AZ200" s="93"/>
      <c r="BA200" s="93"/>
      <c r="BB200" s="93"/>
      <c r="BC200" s="93"/>
      <c r="BD200" s="93"/>
      <c r="BE200" s="93"/>
      <c r="BF200" s="93"/>
      <c r="BG200" s="93"/>
      <c r="BH200" s="93"/>
      <c r="BI200" s="93"/>
      <c r="BJ200" s="93"/>
      <c r="BK200" s="93"/>
      <c r="BL200" s="93"/>
      <c r="BM200" s="93"/>
      <c r="BN200" s="93"/>
    </row>
    <row r="201" spans="2:66" ht="17.25">
      <c r="B201" s="93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93"/>
      <c r="AI201" s="93"/>
      <c r="AJ201" s="93"/>
      <c r="AK201" s="93"/>
      <c r="AL201" s="93"/>
      <c r="AM201" s="93"/>
      <c r="AN201" s="93"/>
      <c r="AO201" s="93"/>
      <c r="AP201" s="93"/>
      <c r="AQ201" s="93"/>
      <c r="AR201" s="93"/>
      <c r="AS201" s="93"/>
      <c r="AT201" s="93"/>
      <c r="AU201" s="93"/>
      <c r="AV201" s="93"/>
      <c r="AW201" s="93"/>
      <c r="AX201" s="93"/>
      <c r="AY201" s="93"/>
      <c r="AZ201" s="93"/>
      <c r="BA201" s="93"/>
      <c r="BB201" s="93"/>
      <c r="BC201" s="93"/>
      <c r="BD201" s="93"/>
      <c r="BE201" s="93"/>
      <c r="BF201" s="93"/>
      <c r="BG201" s="93"/>
      <c r="BH201" s="93"/>
      <c r="BI201" s="93"/>
      <c r="BJ201" s="93"/>
      <c r="BK201" s="93"/>
      <c r="BL201" s="93"/>
      <c r="BM201" s="93"/>
      <c r="BN201" s="93"/>
    </row>
    <row r="202" spans="2:66" ht="17.25">
      <c r="B202" s="93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  <c r="AF202" s="93"/>
      <c r="AG202" s="93"/>
      <c r="AH202" s="93"/>
      <c r="AI202" s="93"/>
      <c r="AJ202" s="93"/>
      <c r="AK202" s="93"/>
      <c r="AL202" s="93"/>
      <c r="AM202" s="93"/>
      <c r="AN202" s="93"/>
      <c r="AO202" s="93"/>
      <c r="AP202" s="93"/>
      <c r="AQ202" s="93"/>
      <c r="AR202" s="93"/>
      <c r="AS202" s="93"/>
      <c r="AT202" s="93"/>
      <c r="AU202" s="93"/>
      <c r="AV202" s="93"/>
      <c r="AW202" s="93"/>
      <c r="AX202" s="93"/>
      <c r="AY202" s="93"/>
      <c r="AZ202" s="93"/>
      <c r="BA202" s="93"/>
      <c r="BB202" s="93"/>
      <c r="BC202" s="93"/>
      <c r="BD202" s="93"/>
      <c r="BE202" s="93"/>
      <c r="BF202" s="93"/>
      <c r="BG202" s="93"/>
      <c r="BH202" s="93"/>
      <c r="BI202" s="93"/>
      <c r="BJ202" s="93"/>
      <c r="BK202" s="93"/>
      <c r="BL202" s="93"/>
      <c r="BM202" s="93"/>
      <c r="BN202" s="93"/>
    </row>
    <row r="203" spans="2:66" ht="17.25">
      <c r="B203" s="93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F203" s="93"/>
      <c r="AG203" s="93"/>
      <c r="AH203" s="93"/>
      <c r="AI203" s="93"/>
      <c r="AJ203" s="93"/>
      <c r="AK203" s="93"/>
      <c r="AL203" s="93"/>
      <c r="AM203" s="93"/>
      <c r="AN203" s="93"/>
      <c r="AO203" s="93"/>
      <c r="AP203" s="93"/>
      <c r="AQ203" s="93"/>
      <c r="AR203" s="93"/>
      <c r="AS203" s="93"/>
      <c r="AT203" s="93"/>
      <c r="AU203" s="93"/>
      <c r="AV203" s="93"/>
      <c r="AW203" s="93"/>
      <c r="AX203" s="93"/>
      <c r="AY203" s="93"/>
      <c r="AZ203" s="93"/>
      <c r="BA203" s="93"/>
      <c r="BB203" s="93"/>
      <c r="BC203" s="93"/>
      <c r="BD203" s="93"/>
      <c r="BE203" s="93"/>
      <c r="BF203" s="93"/>
      <c r="BG203" s="93"/>
      <c r="BH203" s="93"/>
      <c r="BI203" s="93"/>
      <c r="BJ203" s="93"/>
      <c r="BK203" s="93"/>
      <c r="BL203" s="93"/>
      <c r="BM203" s="93"/>
      <c r="BN203" s="93"/>
    </row>
    <row r="204" spans="2:66" ht="17.25"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3"/>
      <c r="AG204" s="93"/>
      <c r="AH204" s="93"/>
      <c r="AI204" s="93"/>
      <c r="AJ204" s="93"/>
      <c r="AK204" s="93"/>
      <c r="AL204" s="93"/>
      <c r="AM204" s="93"/>
      <c r="AN204" s="93"/>
      <c r="AO204" s="93"/>
      <c r="AP204" s="93"/>
      <c r="AQ204" s="93"/>
      <c r="AR204" s="93"/>
      <c r="AS204" s="93"/>
      <c r="AT204" s="93"/>
      <c r="AU204" s="93"/>
      <c r="AV204" s="93"/>
      <c r="AW204" s="93"/>
      <c r="AX204" s="93"/>
      <c r="AY204" s="93"/>
      <c r="AZ204" s="93"/>
      <c r="BA204" s="93"/>
      <c r="BB204" s="93"/>
      <c r="BC204" s="93"/>
      <c r="BD204" s="93"/>
      <c r="BE204" s="93"/>
      <c r="BF204" s="93"/>
      <c r="BG204" s="93"/>
      <c r="BH204" s="93"/>
      <c r="BI204" s="93"/>
      <c r="BJ204" s="93"/>
      <c r="BK204" s="93"/>
      <c r="BL204" s="93"/>
      <c r="BM204" s="93"/>
      <c r="BN204" s="93"/>
    </row>
    <row r="205" spans="2:66" ht="17.25">
      <c r="B205" s="93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  <c r="AR205" s="93"/>
      <c r="AS205" s="93"/>
      <c r="AT205" s="93"/>
      <c r="AU205" s="93"/>
      <c r="AV205" s="93"/>
      <c r="AW205" s="93"/>
      <c r="AX205" s="93"/>
      <c r="AY205" s="93"/>
      <c r="AZ205" s="93"/>
      <c r="BA205" s="93"/>
      <c r="BB205" s="93"/>
      <c r="BC205" s="93"/>
      <c r="BD205" s="93"/>
      <c r="BE205" s="93"/>
      <c r="BF205" s="93"/>
      <c r="BG205" s="93"/>
      <c r="BH205" s="93"/>
      <c r="BI205" s="93"/>
      <c r="BJ205" s="93"/>
      <c r="BK205" s="93"/>
      <c r="BL205" s="93"/>
      <c r="BM205" s="93"/>
      <c r="BN205" s="93"/>
    </row>
    <row r="206" spans="2:66" ht="17.25"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  <c r="AF206" s="93"/>
      <c r="AG206" s="93"/>
      <c r="AH206" s="93"/>
      <c r="AI206" s="93"/>
      <c r="AJ206" s="93"/>
      <c r="AK206" s="93"/>
      <c r="AL206" s="93"/>
      <c r="AM206" s="93"/>
      <c r="AN206" s="93"/>
      <c r="AO206" s="93"/>
      <c r="AP206" s="93"/>
      <c r="AQ206" s="93"/>
      <c r="AR206" s="93"/>
      <c r="AS206" s="93"/>
      <c r="AT206" s="93"/>
      <c r="AU206" s="93"/>
      <c r="AV206" s="93"/>
      <c r="AW206" s="93"/>
      <c r="AX206" s="93"/>
      <c r="AY206" s="93"/>
      <c r="AZ206" s="93"/>
      <c r="BA206" s="93"/>
      <c r="BB206" s="93"/>
      <c r="BC206" s="93"/>
      <c r="BD206" s="93"/>
      <c r="BE206" s="93"/>
      <c r="BF206" s="93"/>
      <c r="BG206" s="93"/>
      <c r="BH206" s="93"/>
      <c r="BI206" s="93"/>
      <c r="BJ206" s="93"/>
      <c r="BK206" s="93"/>
      <c r="BL206" s="93"/>
      <c r="BM206" s="93"/>
      <c r="BN206" s="93"/>
    </row>
    <row r="207" spans="2:66" ht="17.25">
      <c r="B207" s="93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  <c r="AG207" s="93"/>
      <c r="AH207" s="93"/>
      <c r="AI207" s="93"/>
      <c r="AJ207" s="93"/>
      <c r="AK207" s="93"/>
      <c r="AL207" s="93"/>
      <c r="AM207" s="93"/>
      <c r="AN207" s="93"/>
      <c r="AO207" s="93"/>
      <c r="AP207" s="93"/>
      <c r="AQ207" s="93"/>
      <c r="AR207" s="93"/>
      <c r="AS207" s="93"/>
      <c r="AT207" s="93"/>
      <c r="AU207" s="93"/>
      <c r="AV207" s="93"/>
      <c r="AW207" s="93"/>
      <c r="AX207" s="93"/>
      <c r="AY207" s="93"/>
      <c r="AZ207" s="93"/>
      <c r="BA207" s="93"/>
      <c r="BB207" s="93"/>
      <c r="BC207" s="93"/>
      <c r="BD207" s="93"/>
      <c r="BE207" s="93"/>
      <c r="BF207" s="93"/>
      <c r="BG207" s="93"/>
      <c r="BH207" s="93"/>
      <c r="BI207" s="93"/>
      <c r="BJ207" s="93"/>
      <c r="BK207" s="93"/>
      <c r="BL207" s="93"/>
      <c r="BM207" s="93"/>
      <c r="BN207" s="93"/>
    </row>
    <row r="208" spans="2:66" ht="17.25"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AI208" s="93"/>
      <c r="AJ208" s="93"/>
      <c r="AK208" s="93"/>
      <c r="AL208" s="93"/>
      <c r="AM208" s="93"/>
      <c r="AN208" s="93"/>
      <c r="AO208" s="93"/>
      <c r="AP208" s="93"/>
      <c r="AQ208" s="93"/>
      <c r="AR208" s="93"/>
      <c r="AS208" s="93"/>
      <c r="AT208" s="93"/>
      <c r="AU208" s="93"/>
      <c r="AV208" s="93"/>
      <c r="AW208" s="93"/>
      <c r="AX208" s="93"/>
      <c r="AY208" s="93"/>
      <c r="AZ208" s="93"/>
      <c r="BA208" s="93"/>
      <c r="BB208" s="93"/>
      <c r="BC208" s="93"/>
      <c r="BD208" s="93"/>
      <c r="BE208" s="93"/>
      <c r="BF208" s="93"/>
      <c r="BG208" s="93"/>
      <c r="BH208" s="93"/>
      <c r="BI208" s="93"/>
      <c r="BJ208" s="93"/>
      <c r="BK208" s="93"/>
      <c r="BL208" s="93"/>
      <c r="BM208" s="93"/>
      <c r="BN208" s="93"/>
    </row>
    <row r="209" spans="2:66" ht="17.25"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  <c r="AI209" s="93"/>
      <c r="AJ209" s="93"/>
      <c r="AK209" s="93"/>
      <c r="AL209" s="93"/>
      <c r="AM209" s="93"/>
      <c r="AN209" s="93"/>
      <c r="AO209" s="93"/>
      <c r="AP209" s="93"/>
      <c r="AQ209" s="93"/>
      <c r="AR209" s="93"/>
      <c r="AS209" s="93"/>
      <c r="AT209" s="93"/>
      <c r="AU209" s="93"/>
      <c r="AV209" s="93"/>
      <c r="AW209" s="93"/>
      <c r="AX209" s="93"/>
      <c r="AY209" s="93"/>
      <c r="AZ209" s="93"/>
      <c r="BA209" s="93"/>
      <c r="BB209" s="93"/>
      <c r="BC209" s="93"/>
      <c r="BD209" s="93"/>
      <c r="BE209" s="93"/>
      <c r="BF209" s="93"/>
      <c r="BG209" s="93"/>
      <c r="BH209" s="93"/>
      <c r="BI209" s="93"/>
      <c r="BJ209" s="93"/>
      <c r="BK209" s="93"/>
      <c r="BL209" s="93"/>
      <c r="BM209" s="93"/>
      <c r="BN209" s="93"/>
    </row>
    <row r="210" spans="2:66" ht="17.25">
      <c r="B210" s="93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  <c r="BA210" s="93"/>
      <c r="BB210" s="93"/>
      <c r="BC210" s="93"/>
      <c r="BD210" s="93"/>
      <c r="BE210" s="93"/>
      <c r="BF210" s="93"/>
      <c r="BG210" s="93"/>
      <c r="BH210" s="93"/>
      <c r="BI210" s="93"/>
      <c r="BJ210" s="93"/>
      <c r="BK210" s="93"/>
      <c r="BL210" s="93"/>
      <c r="BM210" s="93"/>
      <c r="BN210" s="93"/>
    </row>
    <row r="211" spans="2:66" ht="17.25">
      <c r="B211" s="93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  <c r="AF211" s="93"/>
      <c r="AG211" s="93"/>
      <c r="AH211" s="93"/>
      <c r="AI211" s="93"/>
      <c r="AJ211" s="93"/>
      <c r="AK211" s="93"/>
      <c r="AL211" s="93"/>
      <c r="AM211" s="93"/>
      <c r="AN211" s="93"/>
      <c r="AO211" s="93"/>
      <c r="AP211" s="93"/>
      <c r="AQ211" s="93"/>
      <c r="AR211" s="93"/>
      <c r="AS211" s="93"/>
      <c r="AT211" s="93"/>
      <c r="AU211" s="93"/>
      <c r="AV211" s="93"/>
      <c r="AW211" s="93"/>
      <c r="AX211" s="93"/>
      <c r="AY211" s="93"/>
      <c r="AZ211" s="93"/>
      <c r="BA211" s="93"/>
      <c r="BB211" s="93"/>
      <c r="BC211" s="93"/>
      <c r="BD211" s="93"/>
      <c r="BE211" s="93"/>
      <c r="BF211" s="93"/>
      <c r="BG211" s="93"/>
      <c r="BH211" s="93"/>
      <c r="BI211" s="93"/>
      <c r="BJ211" s="93"/>
      <c r="BK211" s="93"/>
      <c r="BL211" s="93"/>
      <c r="BM211" s="93"/>
      <c r="BN211" s="93"/>
    </row>
    <row r="212" spans="2:66" ht="17.25"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93"/>
      <c r="AI212" s="93"/>
      <c r="AJ212" s="93"/>
      <c r="AK212" s="93"/>
      <c r="AL212" s="93"/>
      <c r="AM212" s="93"/>
      <c r="AN212" s="93"/>
      <c r="AO212" s="93"/>
      <c r="AP212" s="93"/>
      <c r="AQ212" s="93"/>
      <c r="AR212" s="93"/>
      <c r="AS212" s="93"/>
      <c r="AT212" s="93"/>
      <c r="AU212" s="93"/>
      <c r="AV212" s="93"/>
      <c r="AW212" s="93"/>
      <c r="AX212" s="93"/>
      <c r="AY212" s="93"/>
      <c r="AZ212" s="93"/>
      <c r="BA212" s="93"/>
      <c r="BB212" s="93"/>
      <c r="BC212" s="93"/>
      <c r="BD212" s="93"/>
      <c r="BE212" s="93"/>
      <c r="BF212" s="93"/>
      <c r="BG212" s="93"/>
      <c r="BH212" s="93"/>
      <c r="BI212" s="93"/>
      <c r="BJ212" s="93"/>
      <c r="BK212" s="93"/>
      <c r="BL212" s="93"/>
      <c r="BM212" s="93"/>
      <c r="BN212" s="93"/>
    </row>
    <row r="213" spans="2:66" ht="17.25"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  <c r="AI213" s="93"/>
      <c r="AJ213" s="93"/>
      <c r="AK213" s="93"/>
      <c r="AL213" s="93"/>
      <c r="AM213" s="93"/>
      <c r="AN213" s="93"/>
      <c r="AO213" s="93"/>
      <c r="AP213" s="93"/>
      <c r="AQ213" s="93"/>
      <c r="AR213" s="93"/>
      <c r="AS213" s="93"/>
      <c r="AT213" s="93"/>
      <c r="AU213" s="93"/>
      <c r="AV213" s="93"/>
      <c r="AW213" s="93"/>
      <c r="AX213" s="93"/>
      <c r="AY213" s="93"/>
      <c r="AZ213" s="93"/>
      <c r="BA213" s="93"/>
      <c r="BB213" s="93"/>
      <c r="BC213" s="93"/>
      <c r="BD213" s="93"/>
      <c r="BE213" s="93"/>
      <c r="BF213" s="93"/>
      <c r="BG213" s="93"/>
      <c r="BH213" s="93"/>
      <c r="BI213" s="93"/>
      <c r="BJ213" s="93"/>
      <c r="BK213" s="93"/>
      <c r="BL213" s="93"/>
      <c r="BM213" s="93"/>
      <c r="BN213" s="93"/>
    </row>
    <row r="214" spans="2:66" ht="17.25">
      <c r="B214" s="93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  <c r="AF214" s="93"/>
      <c r="AG214" s="93"/>
      <c r="AH214" s="93"/>
      <c r="AI214" s="93"/>
      <c r="AJ214" s="93"/>
      <c r="AK214" s="93"/>
      <c r="AL214" s="93"/>
      <c r="AM214" s="93"/>
      <c r="AN214" s="93"/>
      <c r="AO214" s="93"/>
      <c r="AP214" s="93"/>
      <c r="AQ214" s="93"/>
      <c r="AR214" s="93"/>
      <c r="AS214" s="93"/>
      <c r="AT214" s="93"/>
      <c r="AU214" s="93"/>
      <c r="AV214" s="93"/>
      <c r="AW214" s="93"/>
      <c r="AX214" s="93"/>
      <c r="AY214" s="93"/>
      <c r="AZ214" s="93"/>
      <c r="BA214" s="93"/>
      <c r="BB214" s="93"/>
      <c r="BC214" s="93"/>
      <c r="BD214" s="93"/>
      <c r="BE214" s="93"/>
      <c r="BF214" s="93"/>
      <c r="BG214" s="93"/>
      <c r="BH214" s="93"/>
      <c r="BI214" s="93"/>
      <c r="BJ214" s="93"/>
      <c r="BK214" s="93"/>
      <c r="BL214" s="93"/>
      <c r="BM214" s="93"/>
      <c r="BN214" s="93"/>
    </row>
    <row r="215" spans="2:66" ht="17.25">
      <c r="B215" s="93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  <c r="AI215" s="93"/>
      <c r="AJ215" s="93"/>
      <c r="AK215" s="93"/>
      <c r="AL215" s="93"/>
      <c r="AM215" s="93"/>
      <c r="AN215" s="93"/>
      <c r="AO215" s="93"/>
      <c r="AP215" s="93"/>
      <c r="AQ215" s="93"/>
      <c r="AR215" s="93"/>
      <c r="AS215" s="93"/>
      <c r="AT215" s="93"/>
      <c r="AU215" s="93"/>
      <c r="AV215" s="93"/>
      <c r="AW215" s="93"/>
      <c r="AX215" s="93"/>
      <c r="AY215" s="93"/>
      <c r="AZ215" s="93"/>
      <c r="BA215" s="93"/>
      <c r="BB215" s="93"/>
      <c r="BC215" s="93"/>
      <c r="BD215" s="93"/>
      <c r="BE215" s="93"/>
      <c r="BF215" s="93"/>
      <c r="BG215" s="93"/>
      <c r="BH215" s="93"/>
      <c r="BI215" s="93"/>
      <c r="BJ215" s="93"/>
      <c r="BK215" s="93"/>
      <c r="BL215" s="93"/>
      <c r="BM215" s="93"/>
      <c r="BN215" s="93"/>
    </row>
    <row r="216" spans="2:66" ht="17.25">
      <c r="B216" s="93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F216" s="93"/>
      <c r="AG216" s="93"/>
      <c r="AH216" s="93"/>
      <c r="AI216" s="93"/>
      <c r="AJ216" s="93"/>
      <c r="AK216" s="93"/>
      <c r="AL216" s="93"/>
      <c r="AM216" s="93"/>
      <c r="AN216" s="93"/>
      <c r="AO216" s="93"/>
      <c r="AP216" s="93"/>
      <c r="AQ216" s="93"/>
      <c r="AR216" s="93"/>
      <c r="AS216" s="93"/>
      <c r="AT216" s="93"/>
      <c r="AU216" s="93"/>
      <c r="AV216" s="93"/>
      <c r="AW216" s="93"/>
      <c r="AX216" s="93"/>
      <c r="AY216" s="93"/>
      <c r="AZ216" s="93"/>
      <c r="BA216" s="93"/>
      <c r="BB216" s="93"/>
      <c r="BC216" s="93"/>
      <c r="BD216" s="93"/>
      <c r="BE216" s="93"/>
      <c r="BF216" s="93"/>
      <c r="BG216" s="93"/>
      <c r="BH216" s="93"/>
      <c r="BI216" s="93"/>
      <c r="BJ216" s="93"/>
      <c r="BK216" s="93"/>
      <c r="BL216" s="93"/>
      <c r="BM216" s="93"/>
      <c r="BN216" s="93"/>
    </row>
    <row r="217" spans="2:66" ht="17.25">
      <c r="B217" s="93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AI217" s="93"/>
      <c r="AJ217" s="93"/>
      <c r="AK217" s="93"/>
      <c r="AL217" s="93"/>
      <c r="AM217" s="93"/>
      <c r="AN217" s="93"/>
      <c r="AO217" s="93"/>
      <c r="AP217" s="93"/>
      <c r="AQ217" s="93"/>
      <c r="AR217" s="93"/>
      <c r="AS217" s="93"/>
      <c r="AT217" s="93"/>
      <c r="AU217" s="93"/>
      <c r="AV217" s="93"/>
      <c r="AW217" s="93"/>
      <c r="AX217" s="93"/>
      <c r="AY217" s="93"/>
      <c r="AZ217" s="93"/>
      <c r="BA217" s="93"/>
      <c r="BB217" s="93"/>
      <c r="BC217" s="93"/>
      <c r="BD217" s="93"/>
      <c r="BE217" s="93"/>
      <c r="BF217" s="93"/>
      <c r="BG217" s="93"/>
      <c r="BH217" s="93"/>
      <c r="BI217" s="93"/>
      <c r="BJ217" s="93"/>
      <c r="BK217" s="93"/>
      <c r="BL217" s="93"/>
      <c r="BM217" s="93"/>
      <c r="BN217" s="93"/>
    </row>
    <row r="218" spans="2:66" ht="17.25">
      <c r="B218" s="93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AI218" s="93"/>
      <c r="AJ218" s="93"/>
      <c r="AK218" s="93"/>
      <c r="AL218" s="93"/>
      <c r="AM218" s="93"/>
      <c r="AN218" s="93"/>
      <c r="AO218" s="93"/>
      <c r="AP218" s="93"/>
      <c r="AQ218" s="93"/>
      <c r="AR218" s="93"/>
      <c r="AS218" s="93"/>
      <c r="AT218" s="93"/>
      <c r="AU218" s="93"/>
      <c r="AV218" s="93"/>
      <c r="AW218" s="93"/>
      <c r="AX218" s="93"/>
      <c r="AY218" s="93"/>
      <c r="AZ218" s="93"/>
      <c r="BA218" s="93"/>
      <c r="BB218" s="93"/>
      <c r="BC218" s="93"/>
      <c r="BD218" s="93"/>
      <c r="BE218" s="93"/>
      <c r="BF218" s="93"/>
      <c r="BG218" s="93"/>
      <c r="BH218" s="93"/>
      <c r="BI218" s="93"/>
      <c r="BJ218" s="93"/>
      <c r="BK218" s="93"/>
      <c r="BL218" s="93"/>
      <c r="BM218" s="93"/>
      <c r="BN218" s="93"/>
    </row>
    <row r="219" spans="2:66" ht="17.25"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AI219" s="93"/>
      <c r="AJ219" s="93"/>
      <c r="AK219" s="93"/>
      <c r="AL219" s="93"/>
      <c r="AM219" s="93"/>
      <c r="AN219" s="93"/>
      <c r="AO219" s="93"/>
      <c r="AP219" s="93"/>
      <c r="AQ219" s="93"/>
      <c r="AR219" s="93"/>
      <c r="AS219" s="93"/>
      <c r="AT219" s="93"/>
      <c r="AU219" s="93"/>
      <c r="AV219" s="93"/>
      <c r="AW219" s="93"/>
      <c r="AX219" s="93"/>
      <c r="AY219" s="93"/>
      <c r="AZ219" s="93"/>
      <c r="BA219" s="93"/>
      <c r="BB219" s="93"/>
      <c r="BC219" s="93"/>
      <c r="BD219" s="93"/>
      <c r="BE219" s="93"/>
      <c r="BF219" s="93"/>
      <c r="BG219" s="93"/>
      <c r="BH219" s="93"/>
      <c r="BI219" s="93"/>
      <c r="BJ219" s="93"/>
      <c r="BK219" s="93"/>
      <c r="BL219" s="93"/>
      <c r="BM219" s="93"/>
      <c r="BN219" s="93"/>
    </row>
    <row r="220" spans="2:66" ht="17.25">
      <c r="B220" s="93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  <c r="AI220" s="93"/>
      <c r="AJ220" s="93"/>
      <c r="AK220" s="93"/>
      <c r="AL220" s="93"/>
      <c r="AM220" s="93"/>
      <c r="AN220" s="93"/>
      <c r="AO220" s="93"/>
      <c r="AP220" s="93"/>
      <c r="AQ220" s="93"/>
      <c r="AR220" s="93"/>
      <c r="AS220" s="93"/>
      <c r="AT220" s="93"/>
      <c r="AU220" s="93"/>
      <c r="AV220" s="93"/>
      <c r="AW220" s="93"/>
      <c r="AX220" s="93"/>
      <c r="AY220" s="93"/>
      <c r="AZ220" s="93"/>
      <c r="BA220" s="93"/>
      <c r="BB220" s="93"/>
      <c r="BC220" s="93"/>
      <c r="BD220" s="93"/>
      <c r="BE220" s="93"/>
      <c r="BF220" s="93"/>
      <c r="BG220" s="93"/>
      <c r="BH220" s="93"/>
      <c r="BI220" s="93"/>
      <c r="BJ220" s="93"/>
      <c r="BK220" s="93"/>
      <c r="BL220" s="93"/>
      <c r="BM220" s="93"/>
      <c r="BN220" s="93"/>
    </row>
    <row r="221" spans="2:66" ht="17.25">
      <c r="B221" s="93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3"/>
      <c r="AG221" s="93"/>
      <c r="AH221" s="93"/>
      <c r="AI221" s="93"/>
      <c r="AJ221" s="93"/>
      <c r="AK221" s="93"/>
      <c r="AL221" s="93"/>
      <c r="AM221" s="93"/>
      <c r="AN221" s="93"/>
      <c r="AO221" s="93"/>
      <c r="AP221" s="93"/>
      <c r="AQ221" s="93"/>
      <c r="AR221" s="93"/>
      <c r="AS221" s="93"/>
      <c r="AT221" s="93"/>
      <c r="AU221" s="93"/>
      <c r="AV221" s="93"/>
      <c r="AW221" s="93"/>
      <c r="AX221" s="93"/>
      <c r="AY221" s="93"/>
      <c r="AZ221" s="93"/>
      <c r="BA221" s="93"/>
      <c r="BB221" s="93"/>
      <c r="BC221" s="93"/>
      <c r="BD221" s="93"/>
      <c r="BE221" s="93"/>
      <c r="BF221" s="93"/>
      <c r="BG221" s="93"/>
      <c r="BH221" s="93"/>
      <c r="BI221" s="93"/>
      <c r="BJ221" s="93"/>
      <c r="BK221" s="93"/>
      <c r="BL221" s="93"/>
      <c r="BM221" s="93"/>
      <c r="BN221" s="93"/>
    </row>
    <row r="222" spans="2:66" ht="17.25">
      <c r="B222" s="93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  <c r="AF222" s="93"/>
      <c r="AG222" s="93"/>
      <c r="AH222" s="93"/>
      <c r="AI222" s="93"/>
      <c r="AJ222" s="93"/>
      <c r="AK222" s="93"/>
      <c r="AL222" s="93"/>
      <c r="AM222" s="93"/>
      <c r="AN222" s="93"/>
      <c r="AO222" s="93"/>
      <c r="AP222" s="93"/>
      <c r="AQ222" s="93"/>
      <c r="AR222" s="93"/>
      <c r="AS222" s="93"/>
      <c r="AT222" s="93"/>
      <c r="AU222" s="93"/>
      <c r="AV222" s="93"/>
      <c r="AW222" s="93"/>
      <c r="AX222" s="93"/>
      <c r="AY222" s="93"/>
      <c r="AZ222" s="93"/>
      <c r="BA222" s="93"/>
      <c r="BB222" s="93"/>
      <c r="BC222" s="93"/>
      <c r="BD222" s="93"/>
      <c r="BE222" s="93"/>
      <c r="BF222" s="93"/>
      <c r="BG222" s="93"/>
      <c r="BH222" s="93"/>
      <c r="BI222" s="93"/>
      <c r="BJ222" s="93"/>
      <c r="BK222" s="93"/>
      <c r="BL222" s="93"/>
      <c r="BM222" s="93"/>
      <c r="BN222" s="93"/>
    </row>
    <row r="223" spans="2:66" ht="17.25">
      <c r="B223" s="93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  <c r="AF223" s="93"/>
      <c r="AG223" s="93"/>
      <c r="AH223" s="93"/>
      <c r="AI223" s="93"/>
      <c r="AJ223" s="93"/>
      <c r="AK223" s="93"/>
      <c r="AL223" s="93"/>
      <c r="AM223" s="93"/>
      <c r="AN223" s="93"/>
      <c r="AO223" s="93"/>
      <c r="AP223" s="93"/>
      <c r="AQ223" s="93"/>
      <c r="AR223" s="93"/>
      <c r="AS223" s="93"/>
      <c r="AT223" s="93"/>
      <c r="AU223" s="93"/>
      <c r="AV223" s="93"/>
      <c r="AW223" s="93"/>
      <c r="AX223" s="93"/>
      <c r="AY223" s="93"/>
      <c r="AZ223" s="93"/>
      <c r="BA223" s="93"/>
      <c r="BB223" s="93"/>
      <c r="BC223" s="93"/>
      <c r="BD223" s="93"/>
      <c r="BE223" s="93"/>
      <c r="BF223" s="93"/>
      <c r="BG223" s="93"/>
      <c r="BH223" s="93"/>
      <c r="BI223" s="93"/>
      <c r="BJ223" s="93"/>
      <c r="BK223" s="93"/>
      <c r="BL223" s="93"/>
      <c r="BM223" s="93"/>
      <c r="BN223" s="93"/>
    </row>
    <row r="224" spans="2:66" ht="17.25">
      <c r="B224" s="93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AI224" s="93"/>
      <c r="AJ224" s="93"/>
      <c r="AK224" s="93"/>
      <c r="AL224" s="93"/>
      <c r="AM224" s="93"/>
      <c r="AN224" s="93"/>
      <c r="AO224" s="93"/>
      <c r="AP224" s="93"/>
      <c r="AQ224" s="93"/>
      <c r="AR224" s="93"/>
      <c r="AS224" s="93"/>
      <c r="AT224" s="93"/>
      <c r="AU224" s="93"/>
      <c r="AV224" s="93"/>
      <c r="AW224" s="93"/>
      <c r="AX224" s="93"/>
      <c r="AY224" s="93"/>
      <c r="AZ224" s="93"/>
      <c r="BA224" s="93"/>
      <c r="BB224" s="93"/>
      <c r="BC224" s="93"/>
      <c r="BD224" s="93"/>
      <c r="BE224" s="93"/>
      <c r="BF224" s="93"/>
      <c r="BG224" s="93"/>
      <c r="BH224" s="93"/>
      <c r="BI224" s="93"/>
      <c r="BJ224" s="93"/>
      <c r="BK224" s="93"/>
      <c r="BL224" s="93"/>
      <c r="BM224" s="93"/>
      <c r="BN224" s="93"/>
    </row>
    <row r="225" spans="2:66" ht="17.25">
      <c r="B225" s="93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  <c r="AA225" s="93"/>
      <c r="AB225" s="93"/>
      <c r="AC225" s="93"/>
      <c r="AD225" s="93"/>
      <c r="AE225" s="93"/>
      <c r="AF225" s="93"/>
      <c r="AG225" s="93"/>
      <c r="AH225" s="93"/>
      <c r="AI225" s="93"/>
      <c r="AJ225" s="93"/>
      <c r="AK225" s="93"/>
      <c r="AL225" s="93"/>
      <c r="AM225" s="93"/>
      <c r="AN225" s="93"/>
      <c r="AO225" s="93"/>
      <c r="AP225" s="93"/>
      <c r="AQ225" s="93"/>
      <c r="AR225" s="93"/>
      <c r="AS225" s="93"/>
      <c r="AT225" s="93"/>
      <c r="AU225" s="93"/>
      <c r="AV225" s="93"/>
      <c r="AW225" s="93"/>
      <c r="AX225" s="93"/>
      <c r="AY225" s="93"/>
      <c r="AZ225" s="93"/>
      <c r="BA225" s="93"/>
      <c r="BB225" s="93"/>
      <c r="BC225" s="93"/>
      <c r="BD225" s="93"/>
      <c r="BE225" s="93"/>
      <c r="BF225" s="93"/>
      <c r="BG225" s="93"/>
      <c r="BH225" s="93"/>
      <c r="BI225" s="93"/>
      <c r="BJ225" s="93"/>
      <c r="BK225" s="93"/>
      <c r="BL225" s="93"/>
      <c r="BM225" s="93"/>
      <c r="BN225" s="93"/>
    </row>
    <row r="226" spans="2:66" ht="17.25">
      <c r="B226" s="93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  <c r="AA226" s="93"/>
      <c r="AB226" s="93"/>
      <c r="AC226" s="93"/>
      <c r="AD226" s="93"/>
      <c r="AE226" s="93"/>
      <c r="AF226" s="93"/>
      <c r="AG226" s="93"/>
      <c r="AH226" s="93"/>
      <c r="AI226" s="93"/>
      <c r="AJ226" s="93"/>
      <c r="AK226" s="93"/>
      <c r="AL226" s="93"/>
      <c r="AM226" s="93"/>
      <c r="AN226" s="93"/>
      <c r="AO226" s="93"/>
      <c r="AP226" s="93"/>
      <c r="AQ226" s="93"/>
      <c r="AR226" s="93"/>
      <c r="AS226" s="93"/>
      <c r="AT226" s="93"/>
      <c r="AU226" s="93"/>
      <c r="AV226" s="93"/>
      <c r="AW226" s="93"/>
      <c r="AX226" s="93"/>
      <c r="AY226" s="93"/>
      <c r="AZ226" s="93"/>
      <c r="BA226" s="93"/>
      <c r="BB226" s="93"/>
      <c r="BC226" s="93"/>
      <c r="BD226" s="93"/>
      <c r="BE226" s="93"/>
      <c r="BF226" s="93"/>
      <c r="BG226" s="93"/>
      <c r="BH226" s="93"/>
      <c r="BI226" s="93"/>
      <c r="BJ226" s="93"/>
      <c r="BK226" s="93"/>
      <c r="BL226" s="93"/>
      <c r="BM226" s="93"/>
      <c r="BN226" s="93"/>
    </row>
    <row r="227" spans="2:66" ht="17.25">
      <c r="B227" s="93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3"/>
      <c r="AF227" s="93"/>
      <c r="AG227" s="93"/>
      <c r="AH227" s="93"/>
      <c r="AI227" s="93"/>
      <c r="AJ227" s="93"/>
      <c r="AK227" s="93"/>
      <c r="AL227" s="93"/>
      <c r="AM227" s="93"/>
      <c r="AN227" s="93"/>
      <c r="AO227" s="93"/>
      <c r="AP227" s="93"/>
      <c r="AQ227" s="93"/>
      <c r="AR227" s="93"/>
      <c r="AS227" s="93"/>
      <c r="AT227" s="93"/>
      <c r="AU227" s="93"/>
      <c r="AV227" s="93"/>
      <c r="AW227" s="93"/>
      <c r="AX227" s="93"/>
      <c r="AY227" s="93"/>
      <c r="AZ227" s="93"/>
      <c r="BA227" s="93"/>
      <c r="BB227" s="93"/>
      <c r="BC227" s="93"/>
      <c r="BD227" s="93"/>
      <c r="BE227" s="93"/>
      <c r="BF227" s="93"/>
      <c r="BG227" s="93"/>
      <c r="BH227" s="93"/>
      <c r="BI227" s="93"/>
      <c r="BJ227" s="93"/>
      <c r="BK227" s="93"/>
      <c r="BL227" s="93"/>
      <c r="BM227" s="93"/>
      <c r="BN227" s="93"/>
    </row>
    <row r="228" spans="2:66" ht="17.25"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  <c r="AI228" s="93"/>
      <c r="AJ228" s="93"/>
      <c r="AK228" s="93"/>
      <c r="AL228" s="93"/>
      <c r="AM228" s="93"/>
      <c r="AN228" s="93"/>
      <c r="AO228" s="93"/>
      <c r="AP228" s="93"/>
      <c r="AQ228" s="93"/>
      <c r="AR228" s="93"/>
      <c r="AS228" s="93"/>
      <c r="AT228" s="93"/>
      <c r="AU228" s="93"/>
      <c r="AV228" s="93"/>
      <c r="AW228" s="93"/>
      <c r="AX228" s="93"/>
      <c r="AY228" s="93"/>
      <c r="AZ228" s="93"/>
      <c r="BA228" s="93"/>
      <c r="BB228" s="93"/>
      <c r="BC228" s="93"/>
      <c r="BD228" s="93"/>
      <c r="BE228" s="93"/>
      <c r="BF228" s="93"/>
      <c r="BG228" s="93"/>
      <c r="BH228" s="93"/>
      <c r="BI228" s="93"/>
      <c r="BJ228" s="93"/>
      <c r="BK228" s="93"/>
      <c r="BL228" s="93"/>
      <c r="BM228" s="93"/>
      <c r="BN228" s="93"/>
    </row>
    <row r="229" spans="2:66" ht="17.25">
      <c r="B229" s="93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  <c r="AA229" s="93"/>
      <c r="AB229" s="93"/>
      <c r="AC229" s="93"/>
      <c r="AD229" s="93"/>
      <c r="AE229" s="93"/>
      <c r="AF229" s="93"/>
      <c r="AG229" s="93"/>
      <c r="AH229" s="93"/>
      <c r="AI229" s="93"/>
      <c r="AJ229" s="93"/>
      <c r="AK229" s="93"/>
      <c r="AL229" s="93"/>
      <c r="AM229" s="93"/>
      <c r="AN229" s="93"/>
      <c r="AO229" s="93"/>
      <c r="AP229" s="93"/>
      <c r="AQ229" s="93"/>
      <c r="AR229" s="93"/>
      <c r="AS229" s="93"/>
      <c r="AT229" s="93"/>
      <c r="AU229" s="93"/>
      <c r="AV229" s="93"/>
      <c r="AW229" s="93"/>
      <c r="AX229" s="93"/>
      <c r="AY229" s="93"/>
      <c r="AZ229" s="93"/>
      <c r="BA229" s="93"/>
      <c r="BB229" s="93"/>
      <c r="BC229" s="93"/>
      <c r="BD229" s="93"/>
      <c r="BE229" s="93"/>
      <c r="BF229" s="93"/>
      <c r="BG229" s="93"/>
      <c r="BH229" s="93"/>
      <c r="BI229" s="93"/>
      <c r="BJ229" s="93"/>
      <c r="BK229" s="93"/>
      <c r="BL229" s="93"/>
      <c r="BM229" s="93"/>
      <c r="BN229" s="93"/>
    </row>
    <row r="230" spans="2:66" ht="17.25">
      <c r="B230" s="93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  <c r="AA230" s="93"/>
      <c r="AB230" s="93"/>
      <c r="AC230" s="93"/>
      <c r="AD230" s="93"/>
      <c r="AE230" s="93"/>
      <c r="AF230" s="93"/>
      <c r="AG230" s="93"/>
      <c r="AH230" s="93"/>
      <c r="AI230" s="93"/>
      <c r="AJ230" s="93"/>
      <c r="AK230" s="93"/>
      <c r="AL230" s="93"/>
      <c r="AM230" s="93"/>
      <c r="AN230" s="93"/>
      <c r="AO230" s="93"/>
      <c r="AP230" s="93"/>
      <c r="AQ230" s="93"/>
      <c r="AR230" s="93"/>
      <c r="AS230" s="93"/>
      <c r="AT230" s="93"/>
      <c r="AU230" s="93"/>
      <c r="AV230" s="93"/>
      <c r="AW230" s="93"/>
      <c r="AX230" s="93"/>
      <c r="AY230" s="93"/>
      <c r="AZ230" s="93"/>
      <c r="BA230" s="93"/>
      <c r="BB230" s="93"/>
      <c r="BC230" s="93"/>
      <c r="BD230" s="93"/>
      <c r="BE230" s="93"/>
      <c r="BF230" s="93"/>
      <c r="BG230" s="93"/>
      <c r="BH230" s="93"/>
      <c r="BI230" s="93"/>
      <c r="BJ230" s="93"/>
      <c r="BK230" s="93"/>
      <c r="BL230" s="93"/>
      <c r="BM230" s="93"/>
      <c r="BN230" s="93"/>
    </row>
    <row r="231" spans="2:66" ht="17.25">
      <c r="B231" s="93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  <c r="AA231" s="93"/>
      <c r="AB231" s="93"/>
      <c r="AC231" s="93"/>
      <c r="AD231" s="93"/>
      <c r="AE231" s="93"/>
      <c r="AF231" s="93"/>
      <c r="AG231" s="93"/>
      <c r="AH231" s="93"/>
      <c r="AI231" s="93"/>
      <c r="AJ231" s="93"/>
      <c r="AK231" s="93"/>
      <c r="AL231" s="93"/>
      <c r="AM231" s="93"/>
      <c r="AN231" s="93"/>
      <c r="AO231" s="93"/>
      <c r="AP231" s="93"/>
      <c r="AQ231" s="93"/>
      <c r="AR231" s="93"/>
      <c r="AS231" s="93"/>
      <c r="AT231" s="93"/>
      <c r="AU231" s="93"/>
      <c r="AV231" s="93"/>
      <c r="AW231" s="93"/>
      <c r="AX231" s="93"/>
      <c r="AY231" s="93"/>
      <c r="AZ231" s="93"/>
      <c r="BA231" s="93"/>
      <c r="BB231" s="93"/>
      <c r="BC231" s="93"/>
      <c r="BD231" s="93"/>
      <c r="BE231" s="93"/>
      <c r="BF231" s="93"/>
      <c r="BG231" s="93"/>
      <c r="BH231" s="93"/>
      <c r="BI231" s="93"/>
      <c r="BJ231" s="93"/>
      <c r="BK231" s="93"/>
      <c r="BL231" s="93"/>
      <c r="BM231" s="93"/>
      <c r="BN231" s="93"/>
    </row>
    <row r="232" spans="2:66" ht="17.25">
      <c r="B232" s="93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  <c r="AA232" s="93"/>
      <c r="AB232" s="93"/>
      <c r="AC232" s="93"/>
      <c r="AD232" s="93"/>
      <c r="AE232" s="93"/>
      <c r="AF232" s="93"/>
      <c r="AG232" s="93"/>
      <c r="AH232" s="93"/>
      <c r="AI232" s="93"/>
      <c r="AJ232" s="93"/>
      <c r="AK232" s="93"/>
      <c r="AL232" s="93"/>
      <c r="AM232" s="93"/>
      <c r="AN232" s="93"/>
      <c r="AO232" s="93"/>
      <c r="AP232" s="93"/>
      <c r="AQ232" s="93"/>
      <c r="AR232" s="93"/>
      <c r="AS232" s="93"/>
      <c r="AT232" s="93"/>
      <c r="AU232" s="93"/>
      <c r="AV232" s="93"/>
      <c r="AW232" s="93"/>
      <c r="AX232" s="93"/>
      <c r="AY232" s="93"/>
      <c r="AZ232" s="93"/>
      <c r="BA232" s="93"/>
      <c r="BB232" s="93"/>
      <c r="BC232" s="93"/>
      <c r="BD232" s="93"/>
      <c r="BE232" s="93"/>
      <c r="BF232" s="93"/>
      <c r="BG232" s="93"/>
      <c r="BH232" s="93"/>
      <c r="BI232" s="93"/>
      <c r="BJ232" s="93"/>
      <c r="BK232" s="93"/>
      <c r="BL232" s="93"/>
      <c r="BM232" s="93"/>
      <c r="BN232" s="93"/>
    </row>
    <row r="233" spans="2:66" ht="17.25">
      <c r="B233" s="93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  <c r="BA233" s="93"/>
      <c r="BB233" s="93"/>
      <c r="BC233" s="93"/>
      <c r="BD233" s="93"/>
      <c r="BE233" s="93"/>
      <c r="BF233" s="93"/>
      <c r="BG233" s="93"/>
      <c r="BH233" s="93"/>
      <c r="BI233" s="93"/>
      <c r="BJ233" s="93"/>
      <c r="BK233" s="93"/>
      <c r="BL233" s="93"/>
      <c r="BM233" s="93"/>
      <c r="BN233" s="93"/>
    </row>
    <row r="234" spans="2:66" ht="17.25">
      <c r="B234" s="93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  <c r="AA234" s="93"/>
      <c r="AB234" s="93"/>
      <c r="AC234" s="93"/>
      <c r="AD234" s="93"/>
      <c r="AE234" s="93"/>
      <c r="AF234" s="93"/>
      <c r="AG234" s="93"/>
      <c r="AH234" s="93"/>
      <c r="AI234" s="93"/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93"/>
      <c r="AU234" s="93"/>
      <c r="AV234" s="93"/>
      <c r="AW234" s="93"/>
      <c r="AX234" s="93"/>
      <c r="AY234" s="93"/>
      <c r="AZ234" s="93"/>
      <c r="BA234" s="93"/>
      <c r="BB234" s="93"/>
      <c r="BC234" s="93"/>
      <c r="BD234" s="93"/>
      <c r="BE234" s="93"/>
      <c r="BF234" s="93"/>
      <c r="BG234" s="93"/>
      <c r="BH234" s="93"/>
      <c r="BI234" s="93"/>
      <c r="BJ234" s="93"/>
      <c r="BK234" s="93"/>
      <c r="BL234" s="93"/>
      <c r="BM234" s="93"/>
      <c r="BN234" s="93"/>
    </row>
    <row r="235" spans="2:66" ht="17.25">
      <c r="B235" s="93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93"/>
      <c r="AB235" s="93"/>
      <c r="AC235" s="93"/>
      <c r="AD235" s="93"/>
      <c r="AE235" s="93"/>
      <c r="AF235" s="93"/>
      <c r="AG235" s="93"/>
      <c r="AH235" s="93"/>
      <c r="AI235" s="93"/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93"/>
      <c r="AU235" s="93"/>
      <c r="AV235" s="93"/>
      <c r="AW235" s="93"/>
      <c r="AX235" s="93"/>
      <c r="AY235" s="93"/>
      <c r="AZ235" s="93"/>
      <c r="BA235" s="93"/>
      <c r="BB235" s="93"/>
      <c r="BC235" s="93"/>
      <c r="BD235" s="93"/>
      <c r="BE235" s="93"/>
      <c r="BF235" s="93"/>
      <c r="BG235" s="93"/>
      <c r="BH235" s="93"/>
      <c r="BI235" s="93"/>
      <c r="BJ235" s="93"/>
      <c r="BK235" s="93"/>
      <c r="BL235" s="93"/>
      <c r="BM235" s="93"/>
      <c r="BN235" s="93"/>
    </row>
    <row r="236" spans="2:66" ht="17.25">
      <c r="B236" s="93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3"/>
      <c r="AF236" s="93"/>
      <c r="AG236" s="93"/>
      <c r="AH236" s="93"/>
      <c r="AI236" s="93"/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93"/>
      <c r="AU236" s="93"/>
      <c r="AV236" s="93"/>
      <c r="AW236" s="93"/>
      <c r="AX236" s="93"/>
      <c r="AY236" s="93"/>
      <c r="AZ236" s="93"/>
      <c r="BA236" s="93"/>
      <c r="BB236" s="93"/>
      <c r="BC236" s="93"/>
      <c r="BD236" s="93"/>
      <c r="BE236" s="93"/>
      <c r="BF236" s="93"/>
      <c r="BG236" s="93"/>
      <c r="BH236" s="93"/>
      <c r="BI236" s="93"/>
      <c r="BJ236" s="93"/>
      <c r="BK236" s="93"/>
      <c r="BL236" s="93"/>
      <c r="BM236" s="93"/>
      <c r="BN236" s="93"/>
    </row>
    <row r="237" spans="2:66" ht="17.25">
      <c r="B237" s="93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  <c r="AA237" s="93"/>
      <c r="AB237" s="93"/>
      <c r="AC237" s="93"/>
      <c r="AD237" s="93"/>
      <c r="AE237" s="93"/>
      <c r="AF237" s="93"/>
      <c r="AG237" s="93"/>
      <c r="AH237" s="93"/>
      <c r="AI237" s="93"/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93"/>
      <c r="AU237" s="93"/>
      <c r="AV237" s="93"/>
      <c r="AW237" s="93"/>
      <c r="AX237" s="93"/>
      <c r="AY237" s="93"/>
      <c r="AZ237" s="93"/>
      <c r="BA237" s="93"/>
      <c r="BB237" s="93"/>
      <c r="BC237" s="93"/>
      <c r="BD237" s="93"/>
      <c r="BE237" s="93"/>
      <c r="BF237" s="93"/>
      <c r="BG237" s="93"/>
      <c r="BH237" s="93"/>
      <c r="BI237" s="93"/>
      <c r="BJ237" s="93"/>
      <c r="BK237" s="93"/>
      <c r="BL237" s="93"/>
      <c r="BM237" s="93"/>
      <c r="BN237" s="93"/>
    </row>
    <row r="238" spans="2:66" ht="17.25">
      <c r="B238" s="93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  <c r="AA238" s="93"/>
      <c r="AB238" s="93"/>
      <c r="AC238" s="93"/>
      <c r="AD238" s="93"/>
      <c r="AE238" s="93"/>
      <c r="AF238" s="93"/>
      <c r="AG238" s="93"/>
      <c r="AH238" s="93"/>
      <c r="AI238" s="93"/>
      <c r="AJ238" s="93"/>
      <c r="AK238" s="93"/>
      <c r="AL238" s="93"/>
      <c r="AM238" s="93"/>
      <c r="AN238" s="93"/>
      <c r="AO238" s="93"/>
      <c r="AP238" s="93"/>
      <c r="AQ238" s="93"/>
      <c r="AR238" s="93"/>
      <c r="AS238" s="93"/>
      <c r="AT238" s="93"/>
      <c r="AU238" s="93"/>
      <c r="AV238" s="93"/>
      <c r="AW238" s="93"/>
      <c r="AX238" s="93"/>
      <c r="AY238" s="93"/>
      <c r="AZ238" s="93"/>
      <c r="BA238" s="93"/>
      <c r="BB238" s="93"/>
      <c r="BC238" s="93"/>
      <c r="BD238" s="93"/>
      <c r="BE238" s="93"/>
      <c r="BF238" s="93"/>
      <c r="BG238" s="93"/>
      <c r="BH238" s="93"/>
      <c r="BI238" s="93"/>
      <c r="BJ238" s="93"/>
      <c r="BK238" s="93"/>
      <c r="BL238" s="93"/>
      <c r="BM238" s="93"/>
      <c r="BN238" s="93"/>
    </row>
    <row r="239" spans="2:66" ht="17.25">
      <c r="B239" s="93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  <c r="AA239" s="93"/>
      <c r="AB239" s="93"/>
      <c r="AC239" s="93"/>
      <c r="AD239" s="93"/>
      <c r="AE239" s="93"/>
      <c r="AF239" s="93"/>
      <c r="AG239" s="93"/>
      <c r="AH239" s="93"/>
      <c r="AI239" s="93"/>
      <c r="AJ239" s="93"/>
      <c r="AK239" s="93"/>
      <c r="AL239" s="93"/>
      <c r="AM239" s="93"/>
      <c r="AN239" s="93"/>
      <c r="AO239" s="93"/>
      <c r="AP239" s="93"/>
      <c r="AQ239" s="93"/>
      <c r="AR239" s="93"/>
      <c r="AS239" s="93"/>
      <c r="AT239" s="93"/>
      <c r="AU239" s="93"/>
      <c r="AV239" s="93"/>
      <c r="AW239" s="93"/>
      <c r="AX239" s="93"/>
      <c r="AY239" s="93"/>
      <c r="AZ239" s="93"/>
      <c r="BA239" s="93"/>
      <c r="BB239" s="93"/>
      <c r="BC239" s="93"/>
      <c r="BD239" s="93"/>
      <c r="BE239" s="93"/>
      <c r="BF239" s="93"/>
      <c r="BG239" s="93"/>
      <c r="BH239" s="93"/>
      <c r="BI239" s="93"/>
      <c r="BJ239" s="93"/>
      <c r="BK239" s="93"/>
      <c r="BL239" s="93"/>
      <c r="BM239" s="93"/>
      <c r="BN239" s="93"/>
    </row>
    <row r="240" spans="2:66" ht="17.25">
      <c r="B240" s="93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  <c r="AA240" s="93"/>
      <c r="AB240" s="93"/>
      <c r="AC240" s="93"/>
      <c r="AD240" s="93"/>
      <c r="AE240" s="93"/>
      <c r="AF240" s="93"/>
      <c r="AG240" s="93"/>
      <c r="AH240" s="93"/>
      <c r="AI240" s="93"/>
      <c r="AJ240" s="93"/>
      <c r="AK240" s="93"/>
      <c r="AL240" s="93"/>
      <c r="AM240" s="93"/>
      <c r="AN240" s="93"/>
      <c r="AO240" s="93"/>
      <c r="AP240" s="93"/>
      <c r="AQ240" s="93"/>
      <c r="AR240" s="93"/>
      <c r="AS240" s="93"/>
      <c r="AT240" s="93"/>
      <c r="AU240" s="93"/>
      <c r="AV240" s="93"/>
      <c r="AW240" s="93"/>
      <c r="AX240" s="93"/>
      <c r="AY240" s="93"/>
      <c r="AZ240" s="93"/>
      <c r="BA240" s="93"/>
      <c r="BB240" s="93"/>
      <c r="BC240" s="93"/>
      <c r="BD240" s="93"/>
      <c r="BE240" s="93"/>
      <c r="BF240" s="93"/>
      <c r="BG240" s="93"/>
      <c r="BH240" s="93"/>
      <c r="BI240" s="93"/>
      <c r="BJ240" s="93"/>
      <c r="BK240" s="93"/>
      <c r="BL240" s="93"/>
      <c r="BM240" s="93"/>
      <c r="BN240" s="93"/>
    </row>
    <row r="241" spans="2:66" ht="17.25">
      <c r="B241" s="93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  <c r="AA241" s="93"/>
      <c r="AB241" s="93"/>
      <c r="AC241" s="93"/>
      <c r="AD241" s="93"/>
      <c r="AE241" s="93"/>
      <c r="AF241" s="93"/>
      <c r="AG241" s="93"/>
      <c r="AH241" s="93"/>
      <c r="AI241" s="93"/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93"/>
      <c r="AU241" s="93"/>
      <c r="AV241" s="93"/>
      <c r="AW241" s="93"/>
      <c r="AX241" s="93"/>
      <c r="AY241" s="93"/>
      <c r="AZ241" s="93"/>
      <c r="BA241" s="93"/>
      <c r="BB241" s="93"/>
      <c r="BC241" s="93"/>
      <c r="BD241" s="93"/>
      <c r="BE241" s="93"/>
      <c r="BF241" s="93"/>
      <c r="BG241" s="93"/>
      <c r="BH241" s="93"/>
      <c r="BI241" s="93"/>
      <c r="BJ241" s="93"/>
      <c r="BK241" s="93"/>
      <c r="BL241" s="93"/>
      <c r="BM241" s="93"/>
      <c r="BN241" s="93"/>
    </row>
    <row r="242" spans="2:66" ht="17.25">
      <c r="B242" s="93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3"/>
      <c r="AF242" s="93"/>
      <c r="AG242" s="93"/>
      <c r="AH242" s="93"/>
      <c r="AI242" s="93"/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93"/>
      <c r="AU242" s="93"/>
      <c r="AV242" s="93"/>
      <c r="AW242" s="93"/>
      <c r="AX242" s="93"/>
      <c r="AY242" s="93"/>
      <c r="AZ242" s="93"/>
      <c r="BA242" s="93"/>
      <c r="BB242" s="93"/>
      <c r="BC242" s="93"/>
      <c r="BD242" s="93"/>
      <c r="BE242" s="93"/>
      <c r="BF242" s="93"/>
      <c r="BG242" s="93"/>
      <c r="BH242" s="93"/>
      <c r="BI242" s="93"/>
      <c r="BJ242" s="93"/>
      <c r="BK242" s="93"/>
      <c r="BL242" s="93"/>
      <c r="BM242" s="93"/>
      <c r="BN242" s="93"/>
    </row>
    <row r="243" spans="2:66" ht="17.25">
      <c r="B243" s="93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  <c r="AA243" s="93"/>
      <c r="AB243" s="93"/>
      <c r="AC243" s="93"/>
      <c r="AD243" s="93"/>
      <c r="AE243" s="93"/>
      <c r="AF243" s="93"/>
      <c r="AG243" s="93"/>
      <c r="AH243" s="93"/>
      <c r="AI243" s="93"/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93"/>
      <c r="AU243" s="93"/>
      <c r="AV243" s="93"/>
      <c r="AW243" s="93"/>
      <c r="AX243" s="93"/>
      <c r="AY243" s="93"/>
      <c r="AZ243" s="93"/>
      <c r="BA243" s="93"/>
      <c r="BB243" s="93"/>
      <c r="BC243" s="93"/>
      <c r="BD243" s="93"/>
      <c r="BE243" s="93"/>
      <c r="BF243" s="93"/>
      <c r="BG243" s="93"/>
      <c r="BH243" s="93"/>
      <c r="BI243" s="93"/>
      <c r="BJ243" s="93"/>
      <c r="BK243" s="93"/>
      <c r="BL243" s="93"/>
      <c r="BM243" s="93"/>
      <c r="BN243" s="93"/>
    </row>
    <row r="244" spans="2:66" ht="17.25">
      <c r="B244" s="93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  <c r="AA244" s="93"/>
      <c r="AB244" s="93"/>
      <c r="AC244" s="93"/>
      <c r="AD244" s="93"/>
      <c r="AE244" s="93"/>
      <c r="AF244" s="93"/>
      <c r="AG244" s="93"/>
      <c r="AH244" s="93"/>
      <c r="AI244" s="93"/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93"/>
      <c r="AU244" s="93"/>
      <c r="AV244" s="93"/>
      <c r="AW244" s="93"/>
      <c r="AX244" s="93"/>
      <c r="AY244" s="93"/>
      <c r="AZ244" s="93"/>
      <c r="BA244" s="93"/>
      <c r="BB244" s="93"/>
      <c r="BC244" s="93"/>
      <c r="BD244" s="93"/>
      <c r="BE244" s="93"/>
      <c r="BF244" s="93"/>
      <c r="BG244" s="93"/>
      <c r="BH244" s="93"/>
      <c r="BI244" s="93"/>
      <c r="BJ244" s="93"/>
      <c r="BK244" s="93"/>
      <c r="BL244" s="93"/>
      <c r="BM244" s="93"/>
      <c r="BN244" s="93"/>
    </row>
    <row r="245" spans="2:66" ht="17.25">
      <c r="B245" s="93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3"/>
      <c r="AG245" s="93"/>
      <c r="AH245" s="93"/>
      <c r="AI245" s="93"/>
      <c r="AJ245" s="93"/>
      <c r="AK245" s="93"/>
      <c r="AL245" s="93"/>
      <c r="AM245" s="93"/>
      <c r="AN245" s="93"/>
      <c r="AO245" s="93"/>
      <c r="AP245" s="93"/>
      <c r="AQ245" s="93"/>
      <c r="AR245" s="93"/>
      <c r="AS245" s="93"/>
      <c r="AT245" s="93"/>
      <c r="AU245" s="93"/>
      <c r="AV245" s="93"/>
      <c r="AW245" s="93"/>
      <c r="AX245" s="93"/>
      <c r="AY245" s="93"/>
      <c r="AZ245" s="93"/>
      <c r="BA245" s="93"/>
      <c r="BB245" s="93"/>
      <c r="BC245" s="93"/>
      <c r="BD245" s="93"/>
      <c r="BE245" s="93"/>
      <c r="BF245" s="93"/>
      <c r="BG245" s="93"/>
      <c r="BH245" s="93"/>
      <c r="BI245" s="93"/>
      <c r="BJ245" s="93"/>
      <c r="BK245" s="93"/>
      <c r="BL245" s="93"/>
      <c r="BM245" s="93"/>
      <c r="BN245" s="93"/>
    </row>
    <row r="246" spans="2:66" ht="17.25">
      <c r="B246" s="93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  <c r="AA246" s="93"/>
      <c r="AB246" s="93"/>
      <c r="AC246" s="93"/>
      <c r="AD246" s="93"/>
      <c r="AE246" s="93"/>
      <c r="AF246" s="93"/>
      <c r="AG246" s="93"/>
      <c r="AH246" s="93"/>
      <c r="AI246" s="93"/>
      <c r="AJ246" s="93"/>
      <c r="AK246" s="93"/>
      <c r="AL246" s="93"/>
      <c r="AM246" s="93"/>
      <c r="AN246" s="93"/>
      <c r="AO246" s="93"/>
      <c r="AP246" s="93"/>
      <c r="AQ246" s="93"/>
      <c r="AR246" s="93"/>
      <c r="AS246" s="93"/>
      <c r="AT246" s="93"/>
      <c r="AU246" s="93"/>
      <c r="AV246" s="93"/>
      <c r="AW246" s="93"/>
      <c r="AX246" s="93"/>
      <c r="AY246" s="93"/>
      <c r="AZ246" s="93"/>
      <c r="BA246" s="93"/>
      <c r="BB246" s="93"/>
      <c r="BC246" s="93"/>
      <c r="BD246" s="93"/>
      <c r="BE246" s="93"/>
      <c r="BF246" s="93"/>
      <c r="BG246" s="93"/>
      <c r="BH246" s="93"/>
      <c r="BI246" s="93"/>
      <c r="BJ246" s="93"/>
      <c r="BK246" s="93"/>
      <c r="BL246" s="93"/>
      <c r="BM246" s="93"/>
      <c r="BN246" s="93"/>
    </row>
    <row r="247" spans="2:66" ht="17.25">
      <c r="B247" s="93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F247" s="93"/>
      <c r="AG247" s="93"/>
      <c r="AH247" s="93"/>
      <c r="AI247" s="93"/>
      <c r="AJ247" s="93"/>
      <c r="AK247" s="93"/>
      <c r="AL247" s="93"/>
      <c r="AM247" s="93"/>
      <c r="AN247" s="93"/>
      <c r="AO247" s="93"/>
      <c r="AP247" s="93"/>
      <c r="AQ247" s="93"/>
      <c r="AR247" s="93"/>
      <c r="AS247" s="93"/>
      <c r="AT247" s="93"/>
      <c r="AU247" s="93"/>
      <c r="AV247" s="93"/>
      <c r="AW247" s="93"/>
      <c r="AX247" s="93"/>
      <c r="AY247" s="93"/>
      <c r="AZ247" s="93"/>
      <c r="BA247" s="93"/>
      <c r="BB247" s="93"/>
      <c r="BC247" s="93"/>
      <c r="BD247" s="93"/>
      <c r="BE247" s="93"/>
      <c r="BF247" s="93"/>
      <c r="BG247" s="93"/>
      <c r="BH247" s="93"/>
      <c r="BI247" s="93"/>
      <c r="BJ247" s="93"/>
      <c r="BK247" s="93"/>
      <c r="BL247" s="93"/>
      <c r="BM247" s="93"/>
      <c r="BN247" s="93"/>
    </row>
    <row r="248" spans="2:66" ht="17.25">
      <c r="B248" s="93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  <c r="AA248" s="93"/>
      <c r="AB248" s="93"/>
      <c r="AC248" s="93"/>
      <c r="AD248" s="93"/>
      <c r="AE248" s="93"/>
      <c r="AF248" s="93"/>
      <c r="AG248" s="93"/>
      <c r="AH248" s="93"/>
      <c r="AI248" s="93"/>
      <c r="AJ248" s="93"/>
      <c r="AK248" s="93"/>
      <c r="AL248" s="93"/>
      <c r="AM248" s="93"/>
      <c r="AN248" s="93"/>
      <c r="AO248" s="93"/>
      <c r="AP248" s="93"/>
      <c r="AQ248" s="93"/>
      <c r="AR248" s="93"/>
      <c r="AS248" s="93"/>
      <c r="AT248" s="93"/>
      <c r="AU248" s="93"/>
      <c r="AV248" s="93"/>
      <c r="AW248" s="93"/>
      <c r="AX248" s="93"/>
      <c r="AY248" s="93"/>
      <c r="AZ248" s="93"/>
      <c r="BA248" s="93"/>
      <c r="BB248" s="93"/>
      <c r="BC248" s="93"/>
      <c r="BD248" s="93"/>
      <c r="BE248" s="93"/>
      <c r="BF248" s="93"/>
      <c r="BG248" s="93"/>
      <c r="BH248" s="93"/>
      <c r="BI248" s="93"/>
      <c r="BJ248" s="93"/>
      <c r="BK248" s="93"/>
      <c r="BL248" s="93"/>
      <c r="BM248" s="93"/>
      <c r="BN248" s="93"/>
    </row>
    <row r="249" spans="2:66" ht="17.25">
      <c r="B249" s="93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93"/>
      <c r="AB249" s="93"/>
      <c r="AC249" s="93"/>
      <c r="AD249" s="93"/>
      <c r="AE249" s="93"/>
      <c r="AF249" s="93"/>
      <c r="AG249" s="93"/>
      <c r="AH249" s="93"/>
      <c r="AI249" s="93"/>
      <c r="AJ249" s="93"/>
      <c r="AK249" s="93"/>
      <c r="AL249" s="93"/>
      <c r="AM249" s="93"/>
      <c r="AN249" s="93"/>
      <c r="AO249" s="93"/>
      <c r="AP249" s="93"/>
      <c r="AQ249" s="93"/>
      <c r="AR249" s="93"/>
      <c r="AS249" s="93"/>
      <c r="AT249" s="93"/>
      <c r="AU249" s="93"/>
      <c r="AV249" s="93"/>
      <c r="AW249" s="93"/>
      <c r="AX249" s="93"/>
      <c r="AY249" s="93"/>
      <c r="AZ249" s="93"/>
      <c r="BA249" s="93"/>
      <c r="BB249" s="93"/>
      <c r="BC249" s="93"/>
      <c r="BD249" s="93"/>
      <c r="BE249" s="93"/>
      <c r="BF249" s="93"/>
      <c r="BG249" s="93"/>
      <c r="BH249" s="93"/>
      <c r="BI249" s="93"/>
      <c r="BJ249" s="93"/>
      <c r="BK249" s="93"/>
      <c r="BL249" s="93"/>
      <c r="BM249" s="93"/>
      <c r="BN249" s="93"/>
    </row>
    <row r="250" spans="2:66" ht="17.25">
      <c r="B250" s="93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  <c r="AA250" s="93"/>
      <c r="AB250" s="93"/>
      <c r="AC250" s="93"/>
      <c r="AD250" s="93"/>
      <c r="AE250" s="93"/>
      <c r="AF250" s="93"/>
      <c r="AG250" s="93"/>
      <c r="AH250" s="93"/>
      <c r="AI250" s="93"/>
      <c r="AJ250" s="93"/>
      <c r="AK250" s="93"/>
      <c r="AL250" s="93"/>
      <c r="AM250" s="93"/>
      <c r="AN250" s="93"/>
      <c r="AO250" s="93"/>
      <c r="AP250" s="93"/>
      <c r="AQ250" s="93"/>
      <c r="AR250" s="93"/>
      <c r="AS250" s="93"/>
      <c r="AT250" s="93"/>
      <c r="AU250" s="93"/>
      <c r="AV250" s="93"/>
      <c r="AW250" s="93"/>
      <c r="AX250" s="93"/>
      <c r="AY250" s="93"/>
      <c r="AZ250" s="93"/>
      <c r="BA250" s="93"/>
      <c r="BB250" s="93"/>
      <c r="BC250" s="93"/>
      <c r="BD250" s="93"/>
      <c r="BE250" s="93"/>
      <c r="BF250" s="93"/>
      <c r="BG250" s="93"/>
      <c r="BH250" s="93"/>
      <c r="BI250" s="93"/>
      <c r="BJ250" s="93"/>
      <c r="BK250" s="93"/>
      <c r="BL250" s="93"/>
      <c r="BM250" s="93"/>
      <c r="BN250" s="93"/>
    </row>
    <row r="251" spans="2:66" ht="17.25"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  <c r="AA251" s="93"/>
      <c r="AB251" s="93"/>
      <c r="AC251" s="93"/>
      <c r="AD251" s="93"/>
      <c r="AE251" s="93"/>
      <c r="AF251" s="93"/>
      <c r="AG251" s="93"/>
      <c r="AH251" s="93"/>
      <c r="AI251" s="93"/>
      <c r="AJ251" s="93"/>
      <c r="AK251" s="93"/>
      <c r="AL251" s="93"/>
      <c r="AM251" s="93"/>
      <c r="AN251" s="93"/>
      <c r="AO251" s="93"/>
      <c r="AP251" s="93"/>
      <c r="AQ251" s="93"/>
      <c r="AR251" s="93"/>
      <c r="AS251" s="93"/>
      <c r="AT251" s="93"/>
      <c r="AU251" s="93"/>
      <c r="AV251" s="93"/>
      <c r="AW251" s="93"/>
      <c r="AX251" s="93"/>
      <c r="AY251" s="93"/>
      <c r="AZ251" s="93"/>
      <c r="BA251" s="93"/>
      <c r="BB251" s="93"/>
      <c r="BC251" s="93"/>
      <c r="BD251" s="93"/>
      <c r="BE251" s="93"/>
      <c r="BF251" s="93"/>
      <c r="BG251" s="93"/>
      <c r="BH251" s="93"/>
      <c r="BI251" s="93"/>
      <c r="BJ251" s="93"/>
      <c r="BK251" s="93"/>
      <c r="BL251" s="93"/>
      <c r="BM251" s="93"/>
      <c r="BN251" s="93"/>
    </row>
    <row r="252" spans="2:66" ht="17.25">
      <c r="B252" s="93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  <c r="AA252" s="93"/>
      <c r="AB252" s="93"/>
      <c r="AC252" s="93"/>
      <c r="AD252" s="93"/>
      <c r="AE252" s="93"/>
      <c r="AF252" s="93"/>
      <c r="AG252" s="93"/>
      <c r="AH252" s="93"/>
      <c r="AI252" s="93"/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93"/>
      <c r="AU252" s="93"/>
      <c r="AV252" s="93"/>
      <c r="AW252" s="93"/>
      <c r="AX252" s="93"/>
      <c r="AY252" s="93"/>
      <c r="AZ252" s="93"/>
      <c r="BA252" s="93"/>
      <c r="BB252" s="93"/>
      <c r="BC252" s="93"/>
      <c r="BD252" s="93"/>
      <c r="BE252" s="93"/>
      <c r="BF252" s="93"/>
      <c r="BG252" s="93"/>
      <c r="BH252" s="93"/>
      <c r="BI252" s="93"/>
      <c r="BJ252" s="93"/>
      <c r="BK252" s="93"/>
      <c r="BL252" s="93"/>
      <c r="BM252" s="93"/>
      <c r="BN252" s="93"/>
    </row>
    <row r="253" spans="2:66" ht="17.25">
      <c r="B253" s="93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  <c r="AA253" s="93"/>
      <c r="AB253" s="93"/>
      <c r="AC253" s="93"/>
      <c r="AD253" s="93"/>
      <c r="AE253" s="93"/>
      <c r="AF253" s="93"/>
      <c r="AG253" s="93"/>
      <c r="AH253" s="93"/>
      <c r="AI253" s="93"/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93"/>
      <c r="AU253" s="93"/>
      <c r="AV253" s="93"/>
      <c r="AW253" s="93"/>
      <c r="AX253" s="93"/>
      <c r="AY253" s="93"/>
      <c r="AZ253" s="93"/>
      <c r="BA253" s="93"/>
      <c r="BB253" s="93"/>
      <c r="BC253" s="93"/>
      <c r="BD253" s="93"/>
      <c r="BE253" s="93"/>
      <c r="BF253" s="93"/>
      <c r="BG253" s="93"/>
      <c r="BH253" s="93"/>
      <c r="BI253" s="93"/>
      <c r="BJ253" s="93"/>
      <c r="BK253" s="93"/>
      <c r="BL253" s="93"/>
      <c r="BM253" s="93"/>
      <c r="BN253" s="93"/>
    </row>
    <row r="254" spans="2:66" ht="17.25">
      <c r="B254" s="93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  <c r="AA254" s="93"/>
      <c r="AB254" s="93"/>
      <c r="AC254" s="93"/>
      <c r="AD254" s="93"/>
      <c r="AE254" s="93"/>
      <c r="AF254" s="93"/>
      <c r="AG254" s="93"/>
      <c r="AH254" s="93"/>
      <c r="AI254" s="93"/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93"/>
      <c r="AU254" s="93"/>
      <c r="AV254" s="93"/>
      <c r="AW254" s="93"/>
      <c r="AX254" s="93"/>
      <c r="AY254" s="93"/>
      <c r="AZ254" s="93"/>
      <c r="BA254" s="93"/>
      <c r="BB254" s="93"/>
      <c r="BC254" s="93"/>
      <c r="BD254" s="93"/>
      <c r="BE254" s="93"/>
      <c r="BF254" s="93"/>
      <c r="BG254" s="93"/>
      <c r="BH254" s="93"/>
      <c r="BI254" s="93"/>
      <c r="BJ254" s="93"/>
      <c r="BK254" s="93"/>
      <c r="BL254" s="93"/>
      <c r="BM254" s="93"/>
      <c r="BN254" s="93"/>
    </row>
    <row r="255" spans="2:66" ht="17.25">
      <c r="B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  <c r="AA255" s="93"/>
      <c r="AB255" s="93"/>
      <c r="AC255" s="93"/>
      <c r="AD255" s="93"/>
      <c r="AE255" s="93"/>
      <c r="AF255" s="93"/>
      <c r="AG255" s="93"/>
      <c r="AH255" s="93"/>
      <c r="AI255" s="93"/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93"/>
      <c r="AU255" s="93"/>
      <c r="AV255" s="93"/>
      <c r="AW255" s="93"/>
      <c r="AX255" s="93"/>
      <c r="AY255" s="93"/>
      <c r="AZ255" s="93"/>
      <c r="BA255" s="93"/>
      <c r="BB255" s="93"/>
      <c r="BC255" s="93"/>
      <c r="BD255" s="93"/>
      <c r="BE255" s="93"/>
      <c r="BF255" s="93"/>
      <c r="BG255" s="93"/>
      <c r="BH255" s="93"/>
      <c r="BI255" s="93"/>
      <c r="BJ255" s="93"/>
      <c r="BK255" s="93"/>
      <c r="BL255" s="93"/>
      <c r="BM255" s="93"/>
      <c r="BN255" s="93"/>
    </row>
    <row r="256" spans="2:66" ht="17.25">
      <c r="B256" s="93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  <c r="AA256" s="93"/>
      <c r="AB256" s="93"/>
      <c r="AC256" s="93"/>
      <c r="AD256" s="93"/>
      <c r="AE256" s="93"/>
      <c r="AF256" s="93"/>
      <c r="AG256" s="93"/>
      <c r="AH256" s="93"/>
      <c r="AI256" s="93"/>
      <c r="AJ256" s="93"/>
      <c r="AK256" s="93"/>
      <c r="AL256" s="93"/>
      <c r="AM256" s="93"/>
      <c r="AN256" s="93"/>
      <c r="AO256" s="93"/>
      <c r="AP256" s="93"/>
      <c r="AQ256" s="93"/>
      <c r="AR256" s="93"/>
      <c r="AS256" s="93"/>
      <c r="AT256" s="93"/>
      <c r="AU256" s="93"/>
      <c r="AV256" s="93"/>
      <c r="AW256" s="93"/>
      <c r="AX256" s="93"/>
      <c r="AY256" s="93"/>
      <c r="AZ256" s="93"/>
      <c r="BA256" s="93"/>
      <c r="BB256" s="93"/>
      <c r="BC256" s="93"/>
      <c r="BD256" s="93"/>
      <c r="BE256" s="93"/>
      <c r="BF256" s="93"/>
      <c r="BG256" s="93"/>
      <c r="BH256" s="93"/>
      <c r="BI256" s="93"/>
      <c r="BJ256" s="93"/>
      <c r="BK256" s="93"/>
      <c r="BL256" s="93"/>
      <c r="BM256" s="93"/>
      <c r="BN256" s="93"/>
    </row>
    <row r="257" spans="2:66" ht="17.25">
      <c r="B257" s="93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  <c r="AA257" s="93"/>
      <c r="AB257" s="93"/>
      <c r="AC257" s="93"/>
      <c r="AD257" s="93"/>
      <c r="AE257" s="93"/>
      <c r="AF257" s="93"/>
      <c r="AG257" s="93"/>
      <c r="AH257" s="93"/>
      <c r="AI257" s="93"/>
      <c r="AJ257" s="93"/>
      <c r="AK257" s="93"/>
      <c r="AL257" s="93"/>
      <c r="AM257" s="93"/>
      <c r="AN257" s="93"/>
      <c r="AO257" s="93"/>
      <c r="AP257" s="93"/>
      <c r="AQ257" s="93"/>
      <c r="AR257" s="93"/>
      <c r="AS257" s="93"/>
      <c r="AT257" s="93"/>
      <c r="AU257" s="93"/>
      <c r="AV257" s="93"/>
      <c r="AW257" s="93"/>
      <c r="AX257" s="93"/>
      <c r="AY257" s="93"/>
      <c r="AZ257" s="93"/>
      <c r="BA257" s="93"/>
      <c r="BB257" s="93"/>
      <c r="BC257" s="93"/>
      <c r="BD257" s="93"/>
      <c r="BE257" s="93"/>
      <c r="BF257" s="93"/>
      <c r="BG257" s="93"/>
      <c r="BH257" s="93"/>
      <c r="BI257" s="93"/>
      <c r="BJ257" s="93"/>
      <c r="BK257" s="93"/>
      <c r="BL257" s="93"/>
      <c r="BM257" s="93"/>
      <c r="BN257" s="93"/>
    </row>
    <row r="258" spans="2:66" ht="17.25">
      <c r="B258" s="93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  <c r="AA258" s="93"/>
      <c r="AB258" s="93"/>
      <c r="AC258" s="93"/>
      <c r="AD258" s="93"/>
      <c r="AE258" s="93"/>
      <c r="AF258" s="93"/>
      <c r="AG258" s="93"/>
      <c r="AH258" s="93"/>
      <c r="AI258" s="93"/>
      <c r="AJ258" s="93"/>
      <c r="AK258" s="93"/>
      <c r="AL258" s="93"/>
      <c r="AM258" s="93"/>
      <c r="AN258" s="93"/>
      <c r="AO258" s="93"/>
      <c r="AP258" s="93"/>
      <c r="AQ258" s="93"/>
      <c r="AR258" s="93"/>
      <c r="AS258" s="93"/>
      <c r="AT258" s="93"/>
      <c r="AU258" s="93"/>
      <c r="AV258" s="93"/>
      <c r="AW258" s="93"/>
      <c r="AX258" s="93"/>
      <c r="AY258" s="93"/>
      <c r="AZ258" s="93"/>
      <c r="BA258" s="93"/>
      <c r="BB258" s="93"/>
      <c r="BC258" s="93"/>
      <c r="BD258" s="93"/>
      <c r="BE258" s="93"/>
      <c r="BF258" s="93"/>
      <c r="BG258" s="93"/>
      <c r="BH258" s="93"/>
      <c r="BI258" s="93"/>
      <c r="BJ258" s="93"/>
      <c r="BK258" s="93"/>
      <c r="BL258" s="93"/>
      <c r="BM258" s="93"/>
      <c r="BN258" s="93"/>
    </row>
    <row r="259" spans="2:66" ht="17.25">
      <c r="B259" s="93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  <c r="AA259" s="93"/>
      <c r="AB259" s="93"/>
      <c r="AC259" s="93"/>
      <c r="AD259" s="93"/>
      <c r="AE259" s="93"/>
      <c r="AF259" s="93"/>
      <c r="AG259" s="93"/>
      <c r="AH259" s="93"/>
      <c r="AI259" s="93"/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93"/>
      <c r="AU259" s="93"/>
      <c r="AV259" s="93"/>
      <c r="AW259" s="93"/>
      <c r="AX259" s="93"/>
      <c r="AY259" s="93"/>
      <c r="AZ259" s="93"/>
      <c r="BA259" s="93"/>
      <c r="BB259" s="93"/>
      <c r="BC259" s="93"/>
      <c r="BD259" s="93"/>
      <c r="BE259" s="93"/>
      <c r="BF259" s="93"/>
      <c r="BG259" s="93"/>
      <c r="BH259" s="93"/>
      <c r="BI259" s="93"/>
      <c r="BJ259" s="93"/>
      <c r="BK259" s="93"/>
      <c r="BL259" s="93"/>
      <c r="BM259" s="93"/>
      <c r="BN259" s="93"/>
    </row>
    <row r="260" spans="2:66" ht="17.25">
      <c r="B260" s="93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  <c r="AA260" s="93"/>
      <c r="AB260" s="93"/>
      <c r="AC260" s="93"/>
      <c r="AD260" s="93"/>
      <c r="AE260" s="93"/>
      <c r="AF260" s="93"/>
      <c r="AG260" s="93"/>
      <c r="AH260" s="93"/>
      <c r="AI260" s="93"/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93"/>
      <c r="AU260" s="93"/>
      <c r="AV260" s="93"/>
      <c r="AW260" s="93"/>
      <c r="AX260" s="93"/>
      <c r="AY260" s="93"/>
      <c r="AZ260" s="93"/>
      <c r="BA260" s="93"/>
      <c r="BB260" s="93"/>
      <c r="BC260" s="93"/>
      <c r="BD260" s="93"/>
      <c r="BE260" s="93"/>
      <c r="BF260" s="93"/>
      <c r="BG260" s="93"/>
      <c r="BH260" s="93"/>
      <c r="BI260" s="93"/>
      <c r="BJ260" s="93"/>
      <c r="BK260" s="93"/>
      <c r="BL260" s="93"/>
      <c r="BM260" s="93"/>
      <c r="BN260" s="93"/>
    </row>
    <row r="261" spans="2:66" ht="17.25">
      <c r="B261" s="93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  <c r="AA261" s="93"/>
      <c r="AB261" s="93"/>
      <c r="AC261" s="93"/>
      <c r="AD261" s="93"/>
      <c r="AE261" s="93"/>
      <c r="AF261" s="93"/>
      <c r="AG261" s="93"/>
      <c r="AH261" s="93"/>
      <c r="AI261" s="93"/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93"/>
      <c r="AU261" s="93"/>
      <c r="AV261" s="93"/>
      <c r="AW261" s="93"/>
      <c r="AX261" s="93"/>
      <c r="AY261" s="93"/>
      <c r="AZ261" s="93"/>
      <c r="BA261" s="93"/>
      <c r="BB261" s="93"/>
      <c r="BC261" s="93"/>
      <c r="BD261" s="93"/>
      <c r="BE261" s="93"/>
      <c r="BF261" s="93"/>
      <c r="BG261" s="93"/>
      <c r="BH261" s="93"/>
      <c r="BI261" s="93"/>
      <c r="BJ261" s="93"/>
      <c r="BK261" s="93"/>
      <c r="BL261" s="93"/>
      <c r="BM261" s="93"/>
      <c r="BN261" s="93"/>
    </row>
    <row r="262" spans="2:66" ht="17.25">
      <c r="B262" s="93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93"/>
      <c r="AA262" s="93"/>
      <c r="AB262" s="93"/>
      <c r="AC262" s="93"/>
      <c r="AD262" s="93"/>
      <c r="AE262" s="93"/>
      <c r="AF262" s="93"/>
      <c r="AG262" s="93"/>
      <c r="AH262" s="93"/>
      <c r="AI262" s="93"/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93"/>
      <c r="AU262" s="93"/>
      <c r="AV262" s="93"/>
      <c r="AW262" s="93"/>
      <c r="AX262" s="93"/>
      <c r="AY262" s="93"/>
      <c r="AZ262" s="93"/>
      <c r="BA262" s="93"/>
      <c r="BB262" s="93"/>
      <c r="BC262" s="93"/>
      <c r="BD262" s="93"/>
      <c r="BE262" s="93"/>
      <c r="BF262" s="93"/>
      <c r="BG262" s="93"/>
      <c r="BH262" s="93"/>
      <c r="BI262" s="93"/>
      <c r="BJ262" s="93"/>
      <c r="BK262" s="93"/>
      <c r="BL262" s="93"/>
      <c r="BM262" s="93"/>
      <c r="BN262" s="93"/>
    </row>
    <row r="263" spans="2:66" ht="17.25">
      <c r="B263" s="93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  <c r="Z263" s="93"/>
      <c r="AA263" s="93"/>
      <c r="AB263" s="93"/>
      <c r="AC263" s="93"/>
      <c r="AD263" s="93"/>
      <c r="AE263" s="93"/>
      <c r="AF263" s="93"/>
      <c r="AG263" s="93"/>
      <c r="AH263" s="93"/>
      <c r="AI263" s="93"/>
      <c r="AJ263" s="93"/>
      <c r="AK263" s="93"/>
      <c r="AL263" s="93"/>
      <c r="AM263" s="93"/>
      <c r="AN263" s="93"/>
      <c r="AO263" s="93"/>
      <c r="AP263" s="93"/>
      <c r="AQ263" s="93"/>
      <c r="AR263" s="93"/>
      <c r="AS263" s="93"/>
      <c r="AT263" s="93"/>
      <c r="AU263" s="93"/>
      <c r="AV263" s="93"/>
      <c r="AW263" s="93"/>
      <c r="AX263" s="93"/>
      <c r="AY263" s="93"/>
      <c r="AZ263" s="93"/>
      <c r="BA263" s="93"/>
      <c r="BB263" s="93"/>
      <c r="BC263" s="93"/>
      <c r="BD263" s="93"/>
      <c r="BE263" s="93"/>
      <c r="BF263" s="93"/>
      <c r="BG263" s="93"/>
      <c r="BH263" s="93"/>
      <c r="BI263" s="93"/>
      <c r="BJ263" s="93"/>
      <c r="BK263" s="93"/>
      <c r="BL263" s="93"/>
      <c r="BM263" s="93"/>
      <c r="BN263" s="93"/>
    </row>
    <row r="264" spans="2:66" ht="17.25">
      <c r="B264" s="93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  <c r="AA264" s="93"/>
      <c r="AB264" s="93"/>
      <c r="AC264" s="93"/>
      <c r="AD264" s="93"/>
      <c r="AE264" s="93"/>
      <c r="AF264" s="93"/>
      <c r="AG264" s="93"/>
      <c r="AH264" s="93"/>
      <c r="AI264" s="93"/>
      <c r="AJ264" s="93"/>
      <c r="AK264" s="93"/>
      <c r="AL264" s="93"/>
      <c r="AM264" s="93"/>
      <c r="AN264" s="93"/>
      <c r="AO264" s="93"/>
      <c r="AP264" s="93"/>
      <c r="AQ264" s="93"/>
      <c r="AR264" s="93"/>
      <c r="AS264" s="93"/>
      <c r="AT264" s="93"/>
      <c r="AU264" s="93"/>
      <c r="AV264" s="93"/>
      <c r="AW264" s="93"/>
      <c r="AX264" s="93"/>
      <c r="AY264" s="93"/>
      <c r="AZ264" s="93"/>
      <c r="BA264" s="93"/>
      <c r="BB264" s="93"/>
      <c r="BC264" s="93"/>
      <c r="BD264" s="93"/>
      <c r="BE264" s="93"/>
      <c r="BF264" s="93"/>
      <c r="BG264" s="93"/>
      <c r="BH264" s="93"/>
      <c r="BI264" s="93"/>
      <c r="BJ264" s="93"/>
      <c r="BK264" s="93"/>
      <c r="BL264" s="93"/>
      <c r="BM264" s="93"/>
      <c r="BN264" s="93"/>
    </row>
    <row r="265" spans="2:66" ht="17.25">
      <c r="B265" s="93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  <c r="Z265" s="93"/>
      <c r="AA265" s="93"/>
      <c r="AB265" s="93"/>
      <c r="AC265" s="93"/>
      <c r="AD265" s="93"/>
      <c r="AE265" s="93"/>
      <c r="AF265" s="93"/>
      <c r="AG265" s="93"/>
      <c r="AH265" s="93"/>
      <c r="AI265" s="93"/>
      <c r="AJ265" s="93"/>
      <c r="AK265" s="93"/>
      <c r="AL265" s="93"/>
      <c r="AM265" s="93"/>
      <c r="AN265" s="93"/>
      <c r="AO265" s="93"/>
      <c r="AP265" s="93"/>
      <c r="AQ265" s="93"/>
      <c r="AR265" s="93"/>
      <c r="AS265" s="93"/>
      <c r="AT265" s="93"/>
      <c r="AU265" s="93"/>
      <c r="AV265" s="93"/>
      <c r="AW265" s="93"/>
      <c r="AX265" s="93"/>
      <c r="AY265" s="93"/>
      <c r="AZ265" s="93"/>
      <c r="BA265" s="93"/>
      <c r="BB265" s="93"/>
      <c r="BC265" s="93"/>
      <c r="BD265" s="93"/>
      <c r="BE265" s="93"/>
      <c r="BF265" s="93"/>
      <c r="BG265" s="93"/>
      <c r="BH265" s="93"/>
      <c r="BI265" s="93"/>
      <c r="BJ265" s="93"/>
      <c r="BK265" s="93"/>
      <c r="BL265" s="93"/>
      <c r="BM265" s="93"/>
      <c r="BN265" s="93"/>
    </row>
    <row r="266" spans="2:66" ht="17.25">
      <c r="B266" s="93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/>
      <c r="AA266" s="93"/>
      <c r="AB266" s="93"/>
      <c r="AC266" s="93"/>
      <c r="AD266" s="93"/>
      <c r="AE266" s="93"/>
      <c r="AF266" s="93"/>
      <c r="AG266" s="93"/>
      <c r="AH266" s="93"/>
      <c r="AI266" s="93"/>
      <c r="AJ266" s="93"/>
      <c r="AK266" s="93"/>
      <c r="AL266" s="93"/>
      <c r="AM266" s="93"/>
      <c r="AN266" s="93"/>
      <c r="AO266" s="93"/>
      <c r="AP266" s="93"/>
      <c r="AQ266" s="93"/>
      <c r="AR266" s="93"/>
      <c r="AS266" s="93"/>
      <c r="AT266" s="93"/>
      <c r="AU266" s="93"/>
      <c r="AV266" s="93"/>
      <c r="AW266" s="93"/>
      <c r="AX266" s="93"/>
      <c r="AY266" s="93"/>
      <c r="AZ266" s="93"/>
      <c r="BA266" s="93"/>
      <c r="BB266" s="93"/>
      <c r="BC266" s="93"/>
      <c r="BD266" s="93"/>
      <c r="BE266" s="93"/>
      <c r="BF266" s="93"/>
      <c r="BG266" s="93"/>
      <c r="BH266" s="93"/>
      <c r="BI266" s="93"/>
      <c r="BJ266" s="93"/>
      <c r="BK266" s="93"/>
      <c r="BL266" s="93"/>
      <c r="BM266" s="93"/>
      <c r="BN266" s="93"/>
    </row>
    <row r="267" spans="2:66" ht="17.25">
      <c r="B267" s="93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  <c r="Z267" s="93"/>
      <c r="AA267" s="93"/>
      <c r="AB267" s="93"/>
      <c r="AC267" s="93"/>
      <c r="AD267" s="93"/>
      <c r="AE267" s="93"/>
      <c r="AF267" s="93"/>
      <c r="AG267" s="93"/>
      <c r="AH267" s="93"/>
      <c r="AI267" s="93"/>
      <c r="AJ267" s="93"/>
      <c r="AK267" s="93"/>
      <c r="AL267" s="93"/>
      <c r="AM267" s="93"/>
      <c r="AN267" s="93"/>
      <c r="AO267" s="93"/>
      <c r="AP267" s="93"/>
      <c r="AQ267" s="93"/>
      <c r="AR267" s="93"/>
      <c r="AS267" s="93"/>
      <c r="AT267" s="93"/>
      <c r="AU267" s="93"/>
      <c r="AV267" s="93"/>
      <c r="AW267" s="93"/>
      <c r="AX267" s="93"/>
      <c r="AY267" s="93"/>
      <c r="AZ267" s="93"/>
      <c r="BA267" s="93"/>
      <c r="BB267" s="93"/>
      <c r="BC267" s="93"/>
      <c r="BD267" s="93"/>
      <c r="BE267" s="93"/>
      <c r="BF267" s="93"/>
      <c r="BG267" s="93"/>
      <c r="BH267" s="93"/>
      <c r="BI267" s="93"/>
      <c r="BJ267" s="93"/>
      <c r="BK267" s="93"/>
      <c r="BL267" s="93"/>
      <c r="BM267" s="93"/>
      <c r="BN267" s="93"/>
    </row>
    <row r="268" spans="2:66" ht="17.25">
      <c r="B268" s="93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  <c r="Z268" s="93"/>
      <c r="AA268" s="93"/>
      <c r="AB268" s="93"/>
      <c r="AC268" s="93"/>
      <c r="AD268" s="93"/>
      <c r="AE268" s="93"/>
      <c r="AF268" s="93"/>
      <c r="AG268" s="93"/>
      <c r="AH268" s="93"/>
      <c r="AI268" s="93"/>
      <c r="AJ268" s="93"/>
      <c r="AK268" s="93"/>
      <c r="AL268" s="93"/>
      <c r="AM268" s="93"/>
      <c r="AN268" s="93"/>
      <c r="AO268" s="93"/>
      <c r="AP268" s="93"/>
      <c r="AQ268" s="93"/>
      <c r="AR268" s="93"/>
      <c r="AS268" s="93"/>
      <c r="AT268" s="93"/>
      <c r="AU268" s="93"/>
      <c r="AV268" s="93"/>
      <c r="AW268" s="93"/>
      <c r="AX268" s="93"/>
      <c r="AY268" s="93"/>
      <c r="AZ268" s="93"/>
      <c r="BA268" s="93"/>
      <c r="BB268" s="93"/>
      <c r="BC268" s="93"/>
      <c r="BD268" s="93"/>
      <c r="BE268" s="93"/>
      <c r="BF268" s="93"/>
      <c r="BG268" s="93"/>
      <c r="BH268" s="93"/>
      <c r="BI268" s="93"/>
      <c r="BJ268" s="93"/>
      <c r="BK268" s="93"/>
      <c r="BL268" s="93"/>
      <c r="BM268" s="93"/>
      <c r="BN268" s="93"/>
    </row>
    <row r="269" spans="2:66" ht="17.25">
      <c r="B269" s="93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93"/>
      <c r="Z269" s="93"/>
      <c r="AA269" s="93"/>
      <c r="AB269" s="93"/>
      <c r="AC269" s="93"/>
      <c r="AD269" s="93"/>
      <c r="AE269" s="93"/>
      <c r="AF269" s="93"/>
      <c r="AG269" s="93"/>
      <c r="AH269" s="93"/>
      <c r="AI269" s="93"/>
      <c r="AJ269" s="93"/>
      <c r="AK269" s="93"/>
      <c r="AL269" s="93"/>
      <c r="AM269" s="93"/>
      <c r="AN269" s="93"/>
      <c r="AO269" s="93"/>
      <c r="AP269" s="93"/>
      <c r="AQ269" s="93"/>
      <c r="AR269" s="93"/>
      <c r="AS269" s="93"/>
      <c r="AT269" s="93"/>
      <c r="AU269" s="93"/>
      <c r="AV269" s="93"/>
      <c r="AW269" s="93"/>
      <c r="AX269" s="93"/>
      <c r="AY269" s="93"/>
      <c r="AZ269" s="93"/>
      <c r="BA269" s="93"/>
      <c r="BB269" s="93"/>
      <c r="BC269" s="93"/>
      <c r="BD269" s="93"/>
      <c r="BE269" s="93"/>
      <c r="BF269" s="93"/>
      <c r="BG269" s="93"/>
      <c r="BH269" s="93"/>
      <c r="BI269" s="93"/>
      <c r="BJ269" s="93"/>
      <c r="BK269" s="93"/>
      <c r="BL269" s="93"/>
      <c r="BM269" s="93"/>
      <c r="BN269" s="93"/>
    </row>
    <row r="270" spans="2:66" ht="17.25">
      <c r="B270" s="93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  <c r="Z270" s="93"/>
      <c r="AA270" s="93"/>
      <c r="AB270" s="93"/>
      <c r="AC270" s="93"/>
      <c r="AD270" s="93"/>
      <c r="AE270" s="93"/>
      <c r="AF270" s="93"/>
      <c r="AG270" s="93"/>
      <c r="AH270" s="93"/>
      <c r="AI270" s="93"/>
      <c r="AJ270" s="93"/>
      <c r="AK270" s="93"/>
      <c r="AL270" s="93"/>
      <c r="AM270" s="93"/>
      <c r="AN270" s="93"/>
      <c r="AO270" s="93"/>
      <c r="AP270" s="93"/>
      <c r="AQ270" s="93"/>
      <c r="AR270" s="93"/>
      <c r="AS270" s="93"/>
      <c r="AT270" s="93"/>
      <c r="AU270" s="93"/>
      <c r="AV270" s="93"/>
      <c r="AW270" s="93"/>
      <c r="AX270" s="93"/>
      <c r="AY270" s="93"/>
      <c r="AZ270" s="93"/>
      <c r="BA270" s="93"/>
      <c r="BB270" s="93"/>
      <c r="BC270" s="93"/>
      <c r="BD270" s="93"/>
      <c r="BE270" s="93"/>
      <c r="BF270" s="93"/>
      <c r="BG270" s="93"/>
      <c r="BH270" s="93"/>
      <c r="BI270" s="93"/>
      <c r="BJ270" s="93"/>
      <c r="BK270" s="93"/>
      <c r="BL270" s="93"/>
      <c r="BM270" s="93"/>
      <c r="BN270" s="93"/>
    </row>
    <row r="271" spans="2:66" ht="17.25">
      <c r="B271" s="93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  <c r="Z271" s="93"/>
      <c r="AA271" s="93"/>
      <c r="AB271" s="93"/>
      <c r="AC271" s="93"/>
      <c r="AD271" s="93"/>
      <c r="AE271" s="93"/>
      <c r="AF271" s="93"/>
      <c r="AG271" s="93"/>
      <c r="AH271" s="93"/>
      <c r="AI271" s="93"/>
      <c r="AJ271" s="93"/>
      <c r="AK271" s="93"/>
      <c r="AL271" s="93"/>
      <c r="AM271" s="93"/>
      <c r="AN271" s="93"/>
      <c r="AO271" s="93"/>
      <c r="AP271" s="93"/>
      <c r="AQ271" s="93"/>
      <c r="AR271" s="93"/>
      <c r="AS271" s="93"/>
      <c r="AT271" s="93"/>
      <c r="AU271" s="93"/>
      <c r="AV271" s="93"/>
      <c r="AW271" s="93"/>
      <c r="AX271" s="93"/>
      <c r="AY271" s="93"/>
      <c r="AZ271" s="93"/>
      <c r="BA271" s="93"/>
      <c r="BB271" s="93"/>
      <c r="BC271" s="93"/>
      <c r="BD271" s="93"/>
      <c r="BE271" s="93"/>
      <c r="BF271" s="93"/>
      <c r="BG271" s="93"/>
      <c r="BH271" s="93"/>
      <c r="BI271" s="93"/>
      <c r="BJ271" s="93"/>
      <c r="BK271" s="93"/>
      <c r="BL271" s="93"/>
      <c r="BM271" s="93"/>
      <c r="BN271" s="93"/>
    </row>
    <row r="272" spans="2:66" ht="17.25">
      <c r="B272" s="93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93"/>
      <c r="W272" s="93"/>
      <c r="X272" s="93"/>
      <c r="Y272" s="93"/>
      <c r="Z272" s="93"/>
      <c r="AA272" s="93"/>
      <c r="AB272" s="93"/>
      <c r="AC272" s="93"/>
      <c r="AD272" s="93"/>
      <c r="AE272" s="93"/>
      <c r="AF272" s="93"/>
      <c r="AG272" s="93"/>
      <c r="AH272" s="93"/>
      <c r="AI272" s="93"/>
      <c r="AJ272" s="93"/>
      <c r="AK272" s="93"/>
      <c r="AL272" s="93"/>
      <c r="AM272" s="93"/>
      <c r="AN272" s="93"/>
      <c r="AO272" s="93"/>
      <c r="AP272" s="93"/>
      <c r="AQ272" s="93"/>
      <c r="AR272" s="93"/>
      <c r="AS272" s="93"/>
      <c r="AT272" s="93"/>
      <c r="AU272" s="93"/>
      <c r="AV272" s="93"/>
      <c r="AW272" s="93"/>
      <c r="AX272" s="93"/>
      <c r="AY272" s="93"/>
      <c r="AZ272" s="93"/>
      <c r="BA272" s="93"/>
      <c r="BB272" s="93"/>
      <c r="BC272" s="93"/>
      <c r="BD272" s="93"/>
      <c r="BE272" s="93"/>
      <c r="BF272" s="93"/>
      <c r="BG272" s="93"/>
      <c r="BH272" s="93"/>
      <c r="BI272" s="93"/>
      <c r="BJ272" s="93"/>
      <c r="BK272" s="93"/>
      <c r="BL272" s="93"/>
      <c r="BM272" s="93"/>
      <c r="BN272" s="93"/>
    </row>
    <row r="273" spans="2:66" ht="17.25">
      <c r="B273" s="93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  <c r="Z273" s="93"/>
      <c r="AA273" s="93"/>
      <c r="AB273" s="93"/>
      <c r="AC273" s="93"/>
      <c r="AD273" s="93"/>
      <c r="AE273" s="93"/>
      <c r="AF273" s="93"/>
      <c r="AG273" s="93"/>
      <c r="AH273" s="93"/>
      <c r="AI273" s="93"/>
      <c r="AJ273" s="93"/>
      <c r="AK273" s="93"/>
      <c r="AL273" s="93"/>
      <c r="AM273" s="93"/>
      <c r="AN273" s="93"/>
      <c r="AO273" s="93"/>
      <c r="AP273" s="93"/>
      <c r="AQ273" s="93"/>
      <c r="AR273" s="93"/>
      <c r="AS273" s="93"/>
      <c r="AT273" s="93"/>
      <c r="AU273" s="93"/>
      <c r="AV273" s="93"/>
      <c r="AW273" s="93"/>
      <c r="AX273" s="93"/>
      <c r="AY273" s="93"/>
      <c r="AZ273" s="93"/>
      <c r="BA273" s="93"/>
      <c r="BB273" s="93"/>
      <c r="BC273" s="93"/>
      <c r="BD273" s="93"/>
      <c r="BE273" s="93"/>
      <c r="BF273" s="93"/>
      <c r="BG273" s="93"/>
      <c r="BH273" s="93"/>
      <c r="BI273" s="93"/>
      <c r="BJ273" s="93"/>
      <c r="BK273" s="93"/>
      <c r="BL273" s="93"/>
      <c r="BM273" s="93"/>
      <c r="BN273" s="93"/>
    </row>
    <row r="274" spans="2:66" ht="17.25">
      <c r="B274" s="93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3"/>
      <c r="Z274" s="93"/>
      <c r="AA274" s="93"/>
      <c r="AB274" s="93"/>
      <c r="AC274" s="93"/>
      <c r="AD274" s="93"/>
      <c r="AE274" s="93"/>
      <c r="AF274" s="93"/>
      <c r="AG274" s="93"/>
      <c r="AH274" s="93"/>
      <c r="AI274" s="93"/>
      <c r="AJ274" s="93"/>
      <c r="AK274" s="93"/>
      <c r="AL274" s="93"/>
      <c r="AM274" s="93"/>
      <c r="AN274" s="93"/>
      <c r="AO274" s="93"/>
      <c r="AP274" s="93"/>
      <c r="AQ274" s="93"/>
      <c r="AR274" s="93"/>
      <c r="AS274" s="93"/>
      <c r="AT274" s="93"/>
      <c r="AU274" s="93"/>
      <c r="AV274" s="93"/>
      <c r="AW274" s="93"/>
      <c r="AX274" s="93"/>
      <c r="AY274" s="93"/>
      <c r="AZ274" s="93"/>
      <c r="BA274" s="93"/>
      <c r="BB274" s="93"/>
      <c r="BC274" s="93"/>
      <c r="BD274" s="93"/>
      <c r="BE274" s="93"/>
      <c r="BF274" s="93"/>
      <c r="BG274" s="93"/>
      <c r="BH274" s="93"/>
      <c r="BI274" s="93"/>
      <c r="BJ274" s="93"/>
      <c r="BK274" s="93"/>
      <c r="BL274" s="93"/>
      <c r="BM274" s="93"/>
      <c r="BN274" s="93"/>
    </row>
    <row r="275" spans="2:66" ht="17.25">
      <c r="B275" s="93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  <c r="Z275" s="93"/>
      <c r="AA275" s="93"/>
      <c r="AB275" s="93"/>
      <c r="AC275" s="93"/>
      <c r="AD275" s="93"/>
      <c r="AE275" s="93"/>
      <c r="AF275" s="93"/>
      <c r="AG275" s="93"/>
      <c r="AH275" s="93"/>
      <c r="AI275" s="93"/>
      <c r="AJ275" s="93"/>
      <c r="AK275" s="93"/>
      <c r="AL275" s="93"/>
      <c r="AM275" s="93"/>
      <c r="AN275" s="93"/>
      <c r="AO275" s="93"/>
      <c r="AP275" s="93"/>
      <c r="AQ275" s="93"/>
      <c r="AR275" s="93"/>
      <c r="AS275" s="93"/>
      <c r="AT275" s="93"/>
      <c r="AU275" s="93"/>
      <c r="AV275" s="93"/>
      <c r="AW275" s="93"/>
      <c r="AX275" s="93"/>
      <c r="AY275" s="93"/>
      <c r="AZ275" s="93"/>
      <c r="BA275" s="93"/>
      <c r="BB275" s="93"/>
      <c r="BC275" s="93"/>
      <c r="BD275" s="93"/>
      <c r="BE275" s="93"/>
      <c r="BF275" s="93"/>
      <c r="BG275" s="93"/>
      <c r="BH275" s="93"/>
      <c r="BI275" s="93"/>
      <c r="BJ275" s="93"/>
      <c r="BK275" s="93"/>
      <c r="BL275" s="93"/>
      <c r="BM275" s="93"/>
      <c r="BN275" s="93"/>
    </row>
    <row r="276" spans="2:66" ht="17.25">
      <c r="B276" s="93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3"/>
      <c r="Z276" s="93"/>
      <c r="AA276" s="93"/>
      <c r="AB276" s="93"/>
      <c r="AC276" s="93"/>
      <c r="AD276" s="93"/>
      <c r="AE276" s="93"/>
      <c r="AF276" s="93"/>
      <c r="AG276" s="93"/>
      <c r="AH276" s="93"/>
      <c r="AI276" s="93"/>
      <c r="AJ276" s="93"/>
      <c r="AK276" s="93"/>
      <c r="AL276" s="93"/>
      <c r="AM276" s="93"/>
      <c r="AN276" s="93"/>
      <c r="AO276" s="93"/>
      <c r="AP276" s="93"/>
      <c r="AQ276" s="93"/>
      <c r="AR276" s="93"/>
      <c r="AS276" s="93"/>
      <c r="AT276" s="93"/>
      <c r="AU276" s="93"/>
      <c r="AV276" s="93"/>
      <c r="AW276" s="93"/>
      <c r="AX276" s="93"/>
      <c r="AY276" s="93"/>
      <c r="AZ276" s="93"/>
      <c r="BA276" s="93"/>
      <c r="BB276" s="93"/>
      <c r="BC276" s="93"/>
      <c r="BD276" s="93"/>
      <c r="BE276" s="93"/>
      <c r="BF276" s="93"/>
      <c r="BG276" s="93"/>
      <c r="BH276" s="93"/>
      <c r="BI276" s="93"/>
      <c r="BJ276" s="93"/>
      <c r="BK276" s="93"/>
      <c r="BL276" s="93"/>
      <c r="BM276" s="93"/>
      <c r="BN276" s="93"/>
    </row>
    <row r="277" spans="2:66" ht="17.25">
      <c r="B277" s="93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  <c r="Z277" s="93"/>
      <c r="AA277" s="93"/>
      <c r="AB277" s="93"/>
      <c r="AC277" s="93"/>
      <c r="AD277" s="93"/>
      <c r="AE277" s="93"/>
      <c r="AF277" s="93"/>
      <c r="AG277" s="93"/>
      <c r="AH277" s="93"/>
      <c r="AI277" s="93"/>
      <c r="AJ277" s="93"/>
      <c r="AK277" s="93"/>
      <c r="AL277" s="93"/>
      <c r="AM277" s="93"/>
      <c r="AN277" s="93"/>
      <c r="AO277" s="93"/>
      <c r="AP277" s="93"/>
      <c r="AQ277" s="93"/>
      <c r="AR277" s="93"/>
      <c r="AS277" s="93"/>
      <c r="AT277" s="93"/>
      <c r="AU277" s="93"/>
      <c r="AV277" s="93"/>
      <c r="AW277" s="93"/>
      <c r="AX277" s="93"/>
      <c r="AY277" s="93"/>
      <c r="AZ277" s="93"/>
      <c r="BA277" s="93"/>
      <c r="BB277" s="93"/>
      <c r="BC277" s="93"/>
      <c r="BD277" s="93"/>
      <c r="BE277" s="93"/>
      <c r="BF277" s="93"/>
      <c r="BG277" s="93"/>
      <c r="BH277" s="93"/>
      <c r="BI277" s="93"/>
      <c r="BJ277" s="93"/>
      <c r="BK277" s="93"/>
      <c r="BL277" s="93"/>
      <c r="BM277" s="93"/>
      <c r="BN277" s="93"/>
    </row>
    <row r="278" spans="2:66" ht="17.25">
      <c r="B278" s="93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  <c r="Z278" s="93"/>
      <c r="AA278" s="93"/>
      <c r="AB278" s="93"/>
      <c r="AC278" s="93"/>
      <c r="AD278" s="93"/>
      <c r="AE278" s="93"/>
      <c r="AF278" s="93"/>
      <c r="AG278" s="93"/>
      <c r="AH278" s="93"/>
      <c r="AI278" s="93"/>
      <c r="AJ278" s="93"/>
      <c r="AK278" s="93"/>
      <c r="AL278" s="93"/>
      <c r="AM278" s="93"/>
      <c r="AN278" s="93"/>
      <c r="AO278" s="93"/>
      <c r="AP278" s="93"/>
      <c r="AQ278" s="93"/>
      <c r="AR278" s="93"/>
      <c r="AS278" s="93"/>
      <c r="AT278" s="93"/>
      <c r="AU278" s="93"/>
      <c r="AV278" s="93"/>
      <c r="AW278" s="93"/>
      <c r="AX278" s="93"/>
      <c r="AY278" s="93"/>
      <c r="AZ278" s="93"/>
      <c r="BA278" s="93"/>
      <c r="BB278" s="93"/>
      <c r="BC278" s="93"/>
      <c r="BD278" s="93"/>
      <c r="BE278" s="93"/>
      <c r="BF278" s="93"/>
      <c r="BG278" s="93"/>
      <c r="BH278" s="93"/>
      <c r="BI278" s="93"/>
      <c r="BJ278" s="93"/>
      <c r="BK278" s="93"/>
      <c r="BL278" s="93"/>
      <c r="BM278" s="93"/>
      <c r="BN278" s="93"/>
    </row>
    <row r="279" spans="2:66" ht="17.25">
      <c r="B279" s="93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  <c r="Z279" s="93"/>
      <c r="AA279" s="93"/>
      <c r="AB279" s="93"/>
      <c r="AC279" s="93"/>
      <c r="AD279" s="93"/>
      <c r="AE279" s="93"/>
      <c r="AF279" s="93"/>
      <c r="AG279" s="93"/>
      <c r="AH279" s="93"/>
      <c r="AI279" s="93"/>
      <c r="AJ279" s="93"/>
      <c r="AK279" s="93"/>
      <c r="AL279" s="93"/>
      <c r="AM279" s="93"/>
      <c r="AN279" s="93"/>
      <c r="AO279" s="93"/>
      <c r="AP279" s="93"/>
      <c r="AQ279" s="93"/>
      <c r="AR279" s="93"/>
      <c r="AS279" s="93"/>
      <c r="AT279" s="93"/>
      <c r="AU279" s="93"/>
      <c r="AV279" s="93"/>
      <c r="AW279" s="93"/>
      <c r="AX279" s="93"/>
      <c r="AY279" s="93"/>
      <c r="AZ279" s="93"/>
      <c r="BA279" s="93"/>
      <c r="BB279" s="93"/>
      <c r="BC279" s="93"/>
      <c r="BD279" s="93"/>
      <c r="BE279" s="93"/>
      <c r="BF279" s="93"/>
      <c r="BG279" s="93"/>
      <c r="BH279" s="93"/>
      <c r="BI279" s="93"/>
      <c r="BJ279" s="93"/>
      <c r="BK279" s="93"/>
      <c r="BL279" s="93"/>
      <c r="BM279" s="93"/>
      <c r="BN279" s="93"/>
    </row>
    <row r="280" spans="2:66" ht="17.25">
      <c r="B280" s="93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3"/>
      <c r="Z280" s="93"/>
      <c r="AA280" s="93"/>
      <c r="AB280" s="93"/>
      <c r="AC280" s="93"/>
      <c r="AD280" s="93"/>
      <c r="AE280" s="93"/>
      <c r="AF280" s="93"/>
      <c r="AG280" s="93"/>
      <c r="AH280" s="93"/>
      <c r="AI280" s="93"/>
      <c r="AJ280" s="93"/>
      <c r="AK280" s="93"/>
      <c r="AL280" s="93"/>
      <c r="AM280" s="93"/>
      <c r="AN280" s="93"/>
      <c r="AO280" s="93"/>
      <c r="AP280" s="93"/>
      <c r="AQ280" s="93"/>
      <c r="AR280" s="93"/>
      <c r="AS280" s="93"/>
      <c r="AT280" s="93"/>
      <c r="AU280" s="93"/>
      <c r="AV280" s="93"/>
      <c r="AW280" s="93"/>
      <c r="AX280" s="93"/>
      <c r="AY280" s="93"/>
      <c r="AZ280" s="93"/>
      <c r="BA280" s="93"/>
      <c r="BB280" s="93"/>
      <c r="BC280" s="93"/>
      <c r="BD280" s="93"/>
      <c r="BE280" s="93"/>
      <c r="BF280" s="93"/>
      <c r="BG280" s="93"/>
      <c r="BH280" s="93"/>
      <c r="BI280" s="93"/>
      <c r="BJ280" s="93"/>
      <c r="BK280" s="93"/>
      <c r="BL280" s="93"/>
      <c r="BM280" s="93"/>
      <c r="BN280" s="93"/>
    </row>
    <row r="281" spans="2:66" ht="17.25">
      <c r="B281" s="93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/>
      <c r="W281" s="93"/>
      <c r="X281" s="93"/>
      <c r="Y281" s="93"/>
      <c r="Z281" s="93"/>
      <c r="AA281" s="93"/>
      <c r="AB281" s="93"/>
      <c r="AC281" s="93"/>
      <c r="AD281" s="93"/>
      <c r="AE281" s="93"/>
      <c r="AF281" s="93"/>
      <c r="AG281" s="93"/>
      <c r="AH281" s="93"/>
      <c r="AI281" s="93"/>
      <c r="AJ281" s="93"/>
      <c r="AK281" s="93"/>
      <c r="AL281" s="93"/>
      <c r="AM281" s="93"/>
      <c r="AN281" s="93"/>
      <c r="AO281" s="93"/>
      <c r="AP281" s="93"/>
      <c r="AQ281" s="93"/>
      <c r="AR281" s="93"/>
      <c r="AS281" s="93"/>
      <c r="AT281" s="93"/>
      <c r="AU281" s="93"/>
      <c r="AV281" s="93"/>
      <c r="AW281" s="93"/>
      <c r="AX281" s="93"/>
      <c r="AY281" s="93"/>
      <c r="AZ281" s="93"/>
      <c r="BA281" s="93"/>
      <c r="BB281" s="93"/>
      <c r="BC281" s="93"/>
      <c r="BD281" s="93"/>
      <c r="BE281" s="93"/>
      <c r="BF281" s="93"/>
      <c r="BG281" s="93"/>
      <c r="BH281" s="93"/>
      <c r="BI281" s="93"/>
      <c r="BJ281" s="93"/>
      <c r="BK281" s="93"/>
      <c r="BL281" s="93"/>
      <c r="BM281" s="93"/>
      <c r="BN281" s="93"/>
    </row>
    <row r="282" spans="2:66" ht="17.25">
      <c r="B282" s="93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3"/>
      <c r="W282" s="93"/>
      <c r="X282" s="93"/>
      <c r="Y282" s="93"/>
      <c r="Z282" s="93"/>
      <c r="AA282" s="93"/>
      <c r="AB282" s="93"/>
      <c r="AC282" s="93"/>
      <c r="AD282" s="93"/>
      <c r="AE282" s="93"/>
      <c r="AF282" s="93"/>
      <c r="AG282" s="93"/>
      <c r="AH282" s="93"/>
      <c r="AI282" s="93"/>
      <c r="AJ282" s="93"/>
      <c r="AK282" s="93"/>
      <c r="AL282" s="93"/>
      <c r="AM282" s="93"/>
      <c r="AN282" s="93"/>
      <c r="AO282" s="93"/>
      <c r="AP282" s="93"/>
      <c r="AQ282" s="93"/>
      <c r="AR282" s="93"/>
      <c r="AS282" s="93"/>
      <c r="AT282" s="93"/>
      <c r="AU282" s="93"/>
      <c r="AV282" s="93"/>
      <c r="AW282" s="93"/>
      <c r="AX282" s="93"/>
      <c r="AY282" s="93"/>
      <c r="AZ282" s="93"/>
      <c r="BA282" s="93"/>
      <c r="BB282" s="93"/>
      <c r="BC282" s="93"/>
      <c r="BD282" s="93"/>
      <c r="BE282" s="93"/>
      <c r="BF282" s="93"/>
      <c r="BG282" s="93"/>
      <c r="BH282" s="93"/>
      <c r="BI282" s="93"/>
      <c r="BJ282" s="93"/>
      <c r="BK282" s="93"/>
      <c r="BL282" s="93"/>
      <c r="BM282" s="93"/>
      <c r="BN282" s="93"/>
    </row>
    <row r="283" spans="2:66" ht="17.25">
      <c r="B283" s="93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/>
      <c r="U283" s="93"/>
      <c r="V283" s="93"/>
      <c r="W283" s="93"/>
      <c r="X283" s="93"/>
      <c r="Y283" s="93"/>
      <c r="Z283" s="93"/>
      <c r="AA283" s="93"/>
      <c r="AB283" s="93"/>
      <c r="AC283" s="93"/>
      <c r="AD283" s="93"/>
      <c r="AE283" s="93"/>
      <c r="AF283" s="93"/>
      <c r="AG283" s="93"/>
      <c r="AH283" s="93"/>
      <c r="AI283" s="93"/>
      <c r="AJ283" s="93"/>
      <c r="AK283" s="93"/>
      <c r="AL283" s="93"/>
      <c r="AM283" s="93"/>
      <c r="AN283" s="93"/>
      <c r="AO283" s="93"/>
      <c r="AP283" s="93"/>
      <c r="AQ283" s="93"/>
      <c r="AR283" s="93"/>
      <c r="AS283" s="93"/>
      <c r="AT283" s="93"/>
      <c r="AU283" s="93"/>
      <c r="AV283" s="93"/>
      <c r="AW283" s="93"/>
      <c r="AX283" s="93"/>
      <c r="AY283" s="93"/>
      <c r="AZ283" s="93"/>
      <c r="BA283" s="93"/>
      <c r="BB283" s="93"/>
      <c r="BC283" s="93"/>
      <c r="BD283" s="93"/>
      <c r="BE283" s="93"/>
      <c r="BF283" s="93"/>
      <c r="BG283" s="93"/>
      <c r="BH283" s="93"/>
      <c r="BI283" s="93"/>
      <c r="BJ283" s="93"/>
      <c r="BK283" s="93"/>
      <c r="BL283" s="93"/>
      <c r="BM283" s="93"/>
      <c r="BN283" s="93"/>
    </row>
    <row r="284" spans="2:66" ht="17.25">
      <c r="B284" s="93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  <c r="Z284" s="93"/>
      <c r="AA284" s="93"/>
      <c r="AB284" s="93"/>
      <c r="AC284" s="93"/>
      <c r="AD284" s="93"/>
      <c r="AE284" s="93"/>
      <c r="AF284" s="93"/>
      <c r="AG284" s="93"/>
      <c r="AH284" s="93"/>
      <c r="AI284" s="93"/>
      <c r="AJ284" s="93"/>
      <c r="AK284" s="93"/>
      <c r="AL284" s="93"/>
      <c r="AM284" s="93"/>
      <c r="AN284" s="93"/>
      <c r="AO284" s="93"/>
      <c r="AP284" s="93"/>
      <c r="AQ284" s="93"/>
      <c r="AR284" s="93"/>
      <c r="AS284" s="93"/>
      <c r="AT284" s="93"/>
      <c r="AU284" s="93"/>
      <c r="AV284" s="93"/>
      <c r="AW284" s="93"/>
      <c r="AX284" s="93"/>
      <c r="AY284" s="93"/>
      <c r="AZ284" s="93"/>
      <c r="BA284" s="93"/>
      <c r="BB284" s="93"/>
      <c r="BC284" s="93"/>
      <c r="BD284" s="93"/>
      <c r="BE284" s="93"/>
      <c r="BF284" s="93"/>
      <c r="BG284" s="93"/>
      <c r="BH284" s="93"/>
      <c r="BI284" s="93"/>
      <c r="BJ284" s="93"/>
      <c r="BK284" s="93"/>
      <c r="BL284" s="93"/>
      <c r="BM284" s="93"/>
      <c r="BN284" s="93"/>
    </row>
    <row r="285" spans="2:66" ht="17.25">
      <c r="B285" s="93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  <c r="Z285" s="93"/>
      <c r="AA285" s="93"/>
      <c r="AB285" s="93"/>
      <c r="AC285" s="93"/>
      <c r="AD285" s="93"/>
      <c r="AE285" s="93"/>
      <c r="AF285" s="93"/>
      <c r="AG285" s="93"/>
      <c r="AH285" s="93"/>
      <c r="AI285" s="93"/>
      <c r="AJ285" s="93"/>
      <c r="AK285" s="93"/>
      <c r="AL285" s="93"/>
      <c r="AM285" s="93"/>
      <c r="AN285" s="93"/>
      <c r="AO285" s="93"/>
      <c r="AP285" s="93"/>
      <c r="AQ285" s="93"/>
      <c r="AR285" s="93"/>
      <c r="AS285" s="93"/>
      <c r="AT285" s="93"/>
      <c r="AU285" s="93"/>
      <c r="AV285" s="93"/>
      <c r="AW285" s="93"/>
      <c r="AX285" s="93"/>
      <c r="AY285" s="93"/>
      <c r="AZ285" s="93"/>
      <c r="BA285" s="93"/>
      <c r="BB285" s="93"/>
      <c r="BC285" s="93"/>
      <c r="BD285" s="93"/>
      <c r="BE285" s="93"/>
      <c r="BF285" s="93"/>
      <c r="BG285" s="93"/>
      <c r="BH285" s="93"/>
      <c r="BI285" s="93"/>
      <c r="BJ285" s="93"/>
      <c r="BK285" s="93"/>
      <c r="BL285" s="93"/>
      <c r="BM285" s="93"/>
      <c r="BN285" s="93"/>
    </row>
    <row r="286" spans="2:66" ht="17.25">
      <c r="B286" s="93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93"/>
      <c r="U286" s="93"/>
      <c r="V286" s="93"/>
      <c r="W286" s="93"/>
      <c r="X286" s="93"/>
      <c r="Y286" s="93"/>
      <c r="Z286" s="93"/>
      <c r="AA286" s="93"/>
      <c r="AB286" s="93"/>
      <c r="AC286" s="93"/>
      <c r="AD286" s="93"/>
      <c r="AE286" s="93"/>
      <c r="AF286" s="93"/>
      <c r="AG286" s="93"/>
      <c r="AH286" s="93"/>
      <c r="AI286" s="93"/>
      <c r="AJ286" s="93"/>
      <c r="AK286" s="93"/>
      <c r="AL286" s="93"/>
      <c r="AM286" s="93"/>
      <c r="AN286" s="93"/>
      <c r="AO286" s="93"/>
      <c r="AP286" s="93"/>
      <c r="AQ286" s="93"/>
      <c r="AR286" s="93"/>
      <c r="AS286" s="93"/>
      <c r="AT286" s="93"/>
      <c r="AU286" s="93"/>
      <c r="AV286" s="93"/>
      <c r="AW286" s="93"/>
      <c r="AX286" s="93"/>
      <c r="AY286" s="93"/>
      <c r="AZ286" s="93"/>
      <c r="BA286" s="93"/>
      <c r="BB286" s="93"/>
      <c r="BC286" s="93"/>
      <c r="BD286" s="93"/>
      <c r="BE286" s="93"/>
      <c r="BF286" s="93"/>
      <c r="BG286" s="93"/>
      <c r="BH286" s="93"/>
      <c r="BI286" s="93"/>
      <c r="BJ286" s="93"/>
      <c r="BK286" s="93"/>
      <c r="BL286" s="93"/>
      <c r="BM286" s="93"/>
      <c r="BN286" s="93"/>
    </row>
    <row r="287" spans="2:66" ht="17.25">
      <c r="B287" s="93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93"/>
      <c r="U287" s="93"/>
      <c r="V287" s="93"/>
      <c r="W287" s="93"/>
      <c r="X287" s="93"/>
      <c r="Y287" s="93"/>
      <c r="Z287" s="93"/>
      <c r="AA287" s="93"/>
      <c r="AB287" s="93"/>
      <c r="AC287" s="93"/>
      <c r="AD287" s="93"/>
      <c r="AE287" s="93"/>
      <c r="AF287" s="93"/>
      <c r="AG287" s="93"/>
      <c r="AH287" s="93"/>
      <c r="AI287" s="93"/>
      <c r="AJ287" s="93"/>
      <c r="AK287" s="93"/>
      <c r="AL287" s="93"/>
      <c r="AM287" s="93"/>
      <c r="AN287" s="93"/>
      <c r="AO287" s="93"/>
      <c r="AP287" s="93"/>
      <c r="AQ287" s="93"/>
      <c r="AR287" s="93"/>
      <c r="AS287" s="93"/>
      <c r="AT287" s="93"/>
      <c r="AU287" s="93"/>
      <c r="AV287" s="93"/>
      <c r="AW287" s="93"/>
      <c r="AX287" s="93"/>
      <c r="AY287" s="93"/>
      <c r="AZ287" s="93"/>
      <c r="BA287" s="93"/>
      <c r="BB287" s="93"/>
      <c r="BC287" s="93"/>
      <c r="BD287" s="93"/>
      <c r="BE287" s="93"/>
      <c r="BF287" s="93"/>
      <c r="BG287" s="93"/>
      <c r="BH287" s="93"/>
      <c r="BI287" s="93"/>
      <c r="BJ287" s="93"/>
      <c r="BK287" s="93"/>
      <c r="BL287" s="93"/>
      <c r="BM287" s="93"/>
      <c r="BN287" s="93"/>
    </row>
    <row r="288" spans="2:66" ht="17.25">
      <c r="B288" s="93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  <c r="Z288" s="93"/>
      <c r="AA288" s="93"/>
      <c r="AB288" s="93"/>
      <c r="AC288" s="93"/>
      <c r="AD288" s="93"/>
      <c r="AE288" s="93"/>
      <c r="AF288" s="93"/>
      <c r="AG288" s="93"/>
      <c r="AH288" s="93"/>
      <c r="AI288" s="93"/>
      <c r="AJ288" s="93"/>
      <c r="AK288" s="93"/>
      <c r="AL288" s="93"/>
      <c r="AM288" s="93"/>
      <c r="AN288" s="93"/>
      <c r="AO288" s="93"/>
      <c r="AP288" s="93"/>
      <c r="AQ288" s="93"/>
      <c r="AR288" s="93"/>
      <c r="AS288" s="93"/>
      <c r="AT288" s="93"/>
      <c r="AU288" s="93"/>
      <c r="AV288" s="93"/>
      <c r="AW288" s="93"/>
      <c r="AX288" s="93"/>
      <c r="AY288" s="93"/>
      <c r="AZ288" s="93"/>
      <c r="BA288" s="93"/>
      <c r="BB288" s="93"/>
      <c r="BC288" s="93"/>
      <c r="BD288" s="93"/>
      <c r="BE288" s="93"/>
      <c r="BF288" s="93"/>
      <c r="BG288" s="93"/>
      <c r="BH288" s="93"/>
      <c r="BI288" s="93"/>
      <c r="BJ288" s="93"/>
      <c r="BK288" s="93"/>
      <c r="BL288" s="93"/>
      <c r="BM288" s="93"/>
      <c r="BN288" s="93"/>
    </row>
    <row r="289" spans="2:66" ht="17.25">
      <c r="B289" s="93"/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U289" s="93"/>
      <c r="V289" s="93"/>
      <c r="W289" s="93"/>
      <c r="X289" s="93"/>
      <c r="Y289" s="93"/>
      <c r="Z289" s="93"/>
      <c r="AA289" s="93"/>
      <c r="AB289" s="93"/>
      <c r="AC289" s="93"/>
      <c r="AD289" s="93"/>
      <c r="AE289" s="93"/>
      <c r="AF289" s="93"/>
      <c r="AG289" s="93"/>
      <c r="AH289" s="93"/>
      <c r="AI289" s="93"/>
      <c r="AJ289" s="93"/>
      <c r="AK289" s="93"/>
      <c r="AL289" s="93"/>
      <c r="AM289" s="93"/>
      <c r="AN289" s="93"/>
      <c r="AO289" s="93"/>
      <c r="AP289" s="93"/>
      <c r="AQ289" s="93"/>
      <c r="AR289" s="93"/>
      <c r="AS289" s="93"/>
      <c r="AT289" s="93"/>
      <c r="AU289" s="93"/>
      <c r="AV289" s="93"/>
      <c r="AW289" s="93"/>
      <c r="AX289" s="93"/>
      <c r="AY289" s="93"/>
      <c r="AZ289" s="93"/>
      <c r="BA289" s="93"/>
      <c r="BB289" s="93"/>
      <c r="BC289" s="93"/>
      <c r="BD289" s="93"/>
      <c r="BE289" s="93"/>
      <c r="BF289" s="93"/>
      <c r="BG289" s="93"/>
      <c r="BH289" s="93"/>
      <c r="BI289" s="93"/>
      <c r="BJ289" s="93"/>
      <c r="BK289" s="93"/>
      <c r="BL289" s="93"/>
      <c r="BM289" s="93"/>
      <c r="BN289" s="93"/>
    </row>
    <row r="290" spans="2:66" ht="17.25">
      <c r="B290" s="93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93"/>
      <c r="W290" s="93"/>
      <c r="X290" s="93"/>
      <c r="Y290" s="93"/>
      <c r="Z290" s="93"/>
      <c r="AA290" s="93"/>
      <c r="AB290" s="93"/>
      <c r="AC290" s="93"/>
      <c r="AD290" s="93"/>
      <c r="AE290" s="93"/>
      <c r="AF290" s="93"/>
      <c r="AG290" s="93"/>
      <c r="AH290" s="93"/>
      <c r="AI290" s="93"/>
      <c r="AJ290" s="93"/>
      <c r="AK290" s="93"/>
      <c r="AL290" s="93"/>
      <c r="AM290" s="93"/>
      <c r="AN290" s="93"/>
      <c r="AO290" s="93"/>
      <c r="AP290" s="93"/>
      <c r="AQ290" s="93"/>
      <c r="AR290" s="93"/>
      <c r="AS290" s="93"/>
      <c r="AT290" s="93"/>
      <c r="AU290" s="93"/>
      <c r="AV290" s="93"/>
      <c r="AW290" s="93"/>
      <c r="AX290" s="93"/>
      <c r="AY290" s="93"/>
      <c r="AZ290" s="93"/>
      <c r="BA290" s="93"/>
      <c r="BB290" s="93"/>
      <c r="BC290" s="93"/>
      <c r="BD290" s="93"/>
      <c r="BE290" s="93"/>
      <c r="BF290" s="93"/>
      <c r="BG290" s="93"/>
      <c r="BH290" s="93"/>
      <c r="BI290" s="93"/>
      <c r="BJ290" s="93"/>
      <c r="BK290" s="93"/>
      <c r="BL290" s="93"/>
      <c r="BM290" s="93"/>
      <c r="BN290" s="93"/>
    </row>
    <row r="291" spans="2:66" ht="17.25">
      <c r="B291" s="93"/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93"/>
      <c r="U291" s="93"/>
      <c r="V291" s="93"/>
      <c r="W291" s="93"/>
      <c r="X291" s="93"/>
      <c r="Y291" s="93"/>
      <c r="Z291" s="93"/>
      <c r="AA291" s="93"/>
      <c r="AB291" s="93"/>
      <c r="AC291" s="93"/>
      <c r="AD291" s="93"/>
      <c r="AE291" s="93"/>
      <c r="AF291" s="93"/>
      <c r="AG291" s="93"/>
      <c r="AH291" s="93"/>
      <c r="AI291" s="93"/>
      <c r="AJ291" s="93"/>
      <c r="AK291" s="93"/>
      <c r="AL291" s="93"/>
      <c r="AM291" s="93"/>
      <c r="AN291" s="93"/>
      <c r="AO291" s="93"/>
      <c r="AP291" s="93"/>
      <c r="AQ291" s="93"/>
      <c r="AR291" s="93"/>
      <c r="AS291" s="93"/>
      <c r="AT291" s="93"/>
      <c r="AU291" s="93"/>
      <c r="AV291" s="93"/>
      <c r="AW291" s="93"/>
      <c r="AX291" s="93"/>
      <c r="AY291" s="93"/>
      <c r="AZ291" s="93"/>
      <c r="BA291" s="93"/>
      <c r="BB291" s="93"/>
      <c r="BC291" s="93"/>
      <c r="BD291" s="93"/>
      <c r="BE291" s="93"/>
      <c r="BF291" s="93"/>
      <c r="BG291" s="93"/>
      <c r="BH291" s="93"/>
      <c r="BI291" s="93"/>
      <c r="BJ291" s="93"/>
      <c r="BK291" s="93"/>
      <c r="BL291" s="93"/>
      <c r="BM291" s="93"/>
      <c r="BN291" s="93"/>
    </row>
    <row r="292" spans="2:66" ht="17.25">
      <c r="B292" s="93"/>
      <c r="C292" s="93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93"/>
      <c r="W292" s="93"/>
      <c r="X292" s="93"/>
      <c r="Y292" s="93"/>
      <c r="Z292" s="93"/>
      <c r="AA292" s="93"/>
      <c r="AB292" s="93"/>
      <c r="AC292" s="93"/>
      <c r="AD292" s="93"/>
      <c r="AE292" s="93"/>
      <c r="AF292" s="93"/>
      <c r="AG292" s="93"/>
      <c r="AH292" s="93"/>
      <c r="AI292" s="93"/>
      <c r="AJ292" s="93"/>
      <c r="AK292" s="93"/>
      <c r="AL292" s="93"/>
      <c r="AM292" s="93"/>
      <c r="AN292" s="93"/>
      <c r="AO292" s="93"/>
      <c r="AP292" s="93"/>
      <c r="AQ292" s="93"/>
      <c r="AR292" s="93"/>
      <c r="AS292" s="93"/>
      <c r="AT292" s="93"/>
      <c r="AU292" s="93"/>
      <c r="AV292" s="93"/>
      <c r="AW292" s="93"/>
      <c r="AX292" s="93"/>
      <c r="AY292" s="93"/>
      <c r="AZ292" s="93"/>
      <c r="BA292" s="93"/>
      <c r="BB292" s="93"/>
      <c r="BC292" s="93"/>
      <c r="BD292" s="93"/>
      <c r="BE292" s="93"/>
      <c r="BF292" s="93"/>
      <c r="BG292" s="93"/>
      <c r="BH292" s="93"/>
      <c r="BI292" s="93"/>
      <c r="BJ292" s="93"/>
      <c r="BK292" s="93"/>
      <c r="BL292" s="93"/>
      <c r="BM292" s="93"/>
      <c r="BN292" s="93"/>
    </row>
    <row r="293" spans="2:66" ht="17.25">
      <c r="B293" s="93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  <c r="AA293" s="93"/>
      <c r="AB293" s="93"/>
      <c r="AC293" s="93"/>
      <c r="AD293" s="93"/>
      <c r="AE293" s="93"/>
      <c r="AF293" s="93"/>
      <c r="AG293" s="93"/>
      <c r="AH293" s="93"/>
      <c r="AI293" s="93"/>
      <c r="AJ293" s="93"/>
      <c r="AK293" s="93"/>
      <c r="AL293" s="93"/>
      <c r="AM293" s="93"/>
      <c r="AN293" s="93"/>
      <c r="AO293" s="93"/>
      <c r="AP293" s="93"/>
      <c r="AQ293" s="93"/>
      <c r="AR293" s="93"/>
      <c r="AS293" s="93"/>
      <c r="AT293" s="93"/>
      <c r="AU293" s="93"/>
      <c r="AV293" s="93"/>
      <c r="AW293" s="93"/>
      <c r="AX293" s="93"/>
      <c r="AY293" s="93"/>
      <c r="AZ293" s="93"/>
      <c r="BA293" s="93"/>
      <c r="BB293" s="93"/>
      <c r="BC293" s="93"/>
      <c r="BD293" s="93"/>
      <c r="BE293" s="93"/>
      <c r="BF293" s="93"/>
      <c r="BG293" s="93"/>
      <c r="BH293" s="93"/>
      <c r="BI293" s="93"/>
      <c r="BJ293" s="93"/>
      <c r="BK293" s="93"/>
      <c r="BL293" s="93"/>
      <c r="BM293" s="93"/>
      <c r="BN293" s="93"/>
    </row>
    <row r="294" spans="2:66" ht="17.25">
      <c r="B294" s="93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93"/>
      <c r="W294" s="93"/>
      <c r="X294" s="93"/>
      <c r="Y294" s="93"/>
      <c r="Z294" s="93"/>
      <c r="AA294" s="93"/>
      <c r="AB294" s="93"/>
      <c r="AC294" s="93"/>
      <c r="AD294" s="93"/>
      <c r="AE294" s="93"/>
      <c r="AF294" s="93"/>
      <c r="AG294" s="93"/>
      <c r="AH294" s="93"/>
      <c r="AI294" s="93"/>
      <c r="AJ294" s="93"/>
      <c r="AK294" s="93"/>
      <c r="AL294" s="93"/>
      <c r="AM294" s="93"/>
      <c r="AN294" s="93"/>
      <c r="AO294" s="93"/>
      <c r="AP294" s="93"/>
      <c r="AQ294" s="93"/>
      <c r="AR294" s="93"/>
      <c r="AS294" s="93"/>
      <c r="AT294" s="93"/>
      <c r="AU294" s="93"/>
      <c r="AV294" s="93"/>
      <c r="AW294" s="93"/>
      <c r="AX294" s="93"/>
      <c r="AY294" s="93"/>
      <c r="AZ294" s="93"/>
      <c r="BA294" s="93"/>
      <c r="BB294" s="93"/>
      <c r="BC294" s="93"/>
      <c r="BD294" s="93"/>
      <c r="BE294" s="93"/>
      <c r="BF294" s="93"/>
      <c r="BG294" s="93"/>
      <c r="BH294" s="93"/>
      <c r="BI294" s="93"/>
      <c r="BJ294" s="93"/>
      <c r="BK294" s="93"/>
      <c r="BL294" s="93"/>
      <c r="BM294" s="93"/>
      <c r="BN294" s="93"/>
    </row>
    <row r="295" spans="2:66" ht="17.25">
      <c r="B295" s="93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  <c r="Z295" s="93"/>
      <c r="AA295" s="93"/>
      <c r="AB295" s="93"/>
      <c r="AC295" s="93"/>
      <c r="AD295" s="93"/>
      <c r="AE295" s="93"/>
      <c r="AF295" s="93"/>
      <c r="AG295" s="93"/>
      <c r="AH295" s="93"/>
      <c r="AI295" s="93"/>
      <c r="AJ295" s="93"/>
      <c r="AK295" s="93"/>
      <c r="AL295" s="93"/>
      <c r="AM295" s="93"/>
      <c r="AN295" s="93"/>
      <c r="AO295" s="93"/>
      <c r="AP295" s="93"/>
      <c r="AQ295" s="93"/>
      <c r="AR295" s="93"/>
      <c r="AS295" s="93"/>
      <c r="AT295" s="93"/>
      <c r="AU295" s="93"/>
      <c r="AV295" s="93"/>
      <c r="AW295" s="93"/>
      <c r="AX295" s="93"/>
      <c r="AY295" s="93"/>
      <c r="AZ295" s="93"/>
      <c r="BA295" s="93"/>
      <c r="BB295" s="93"/>
      <c r="BC295" s="93"/>
      <c r="BD295" s="93"/>
      <c r="BE295" s="93"/>
      <c r="BF295" s="93"/>
      <c r="BG295" s="93"/>
      <c r="BH295" s="93"/>
      <c r="BI295" s="93"/>
      <c r="BJ295" s="93"/>
      <c r="BK295" s="93"/>
      <c r="BL295" s="93"/>
      <c r="BM295" s="93"/>
      <c r="BN295" s="93"/>
    </row>
    <row r="296" spans="2:66" ht="17.25">
      <c r="B296" s="93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  <c r="Z296" s="93"/>
      <c r="AA296" s="93"/>
      <c r="AB296" s="93"/>
      <c r="AC296" s="93"/>
      <c r="AD296" s="93"/>
      <c r="AE296" s="93"/>
      <c r="AF296" s="93"/>
      <c r="AG296" s="93"/>
      <c r="AH296" s="93"/>
      <c r="AI296" s="93"/>
      <c r="AJ296" s="93"/>
      <c r="AK296" s="93"/>
      <c r="AL296" s="93"/>
      <c r="AM296" s="93"/>
      <c r="AN296" s="93"/>
      <c r="AO296" s="93"/>
      <c r="AP296" s="93"/>
      <c r="AQ296" s="93"/>
      <c r="AR296" s="93"/>
      <c r="AS296" s="93"/>
      <c r="AT296" s="93"/>
      <c r="AU296" s="93"/>
      <c r="AV296" s="93"/>
      <c r="AW296" s="93"/>
      <c r="AX296" s="93"/>
      <c r="AY296" s="93"/>
      <c r="AZ296" s="93"/>
      <c r="BA296" s="93"/>
      <c r="BB296" s="93"/>
      <c r="BC296" s="93"/>
      <c r="BD296" s="93"/>
      <c r="BE296" s="93"/>
      <c r="BF296" s="93"/>
      <c r="BG296" s="93"/>
      <c r="BH296" s="93"/>
      <c r="BI296" s="93"/>
      <c r="BJ296" s="93"/>
      <c r="BK296" s="93"/>
      <c r="BL296" s="93"/>
      <c r="BM296" s="93"/>
      <c r="BN296" s="93"/>
    </row>
    <row r="297" spans="2:66" ht="17.25">
      <c r="B297" s="93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  <c r="Z297" s="93"/>
      <c r="AA297" s="93"/>
      <c r="AB297" s="93"/>
      <c r="AC297" s="93"/>
      <c r="AD297" s="93"/>
      <c r="AE297" s="93"/>
      <c r="AF297" s="93"/>
      <c r="AG297" s="93"/>
      <c r="AH297" s="93"/>
      <c r="AI297" s="93"/>
      <c r="AJ297" s="93"/>
      <c r="AK297" s="93"/>
      <c r="AL297" s="93"/>
      <c r="AM297" s="93"/>
      <c r="AN297" s="93"/>
      <c r="AO297" s="93"/>
      <c r="AP297" s="93"/>
      <c r="AQ297" s="93"/>
      <c r="AR297" s="93"/>
      <c r="AS297" s="93"/>
      <c r="AT297" s="93"/>
      <c r="AU297" s="93"/>
      <c r="AV297" s="93"/>
      <c r="AW297" s="93"/>
      <c r="AX297" s="93"/>
      <c r="AY297" s="93"/>
      <c r="AZ297" s="93"/>
      <c r="BA297" s="93"/>
      <c r="BB297" s="93"/>
      <c r="BC297" s="93"/>
      <c r="BD297" s="93"/>
      <c r="BE297" s="93"/>
      <c r="BF297" s="93"/>
      <c r="BG297" s="93"/>
      <c r="BH297" s="93"/>
      <c r="BI297" s="93"/>
      <c r="BJ297" s="93"/>
      <c r="BK297" s="93"/>
      <c r="BL297" s="93"/>
      <c r="BM297" s="93"/>
      <c r="BN297" s="93"/>
    </row>
    <row r="298" spans="2:66" ht="17.25">
      <c r="B298" s="93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  <c r="Z298" s="93"/>
      <c r="AA298" s="93"/>
      <c r="AB298" s="93"/>
      <c r="AC298" s="93"/>
      <c r="AD298" s="93"/>
      <c r="AE298" s="93"/>
      <c r="AF298" s="93"/>
      <c r="AG298" s="93"/>
      <c r="AH298" s="93"/>
      <c r="AI298" s="93"/>
      <c r="AJ298" s="93"/>
      <c r="AK298" s="93"/>
      <c r="AL298" s="93"/>
      <c r="AM298" s="93"/>
      <c r="AN298" s="93"/>
      <c r="AO298" s="93"/>
      <c r="AP298" s="93"/>
      <c r="AQ298" s="93"/>
      <c r="AR298" s="93"/>
      <c r="AS298" s="93"/>
      <c r="AT298" s="93"/>
      <c r="AU298" s="93"/>
      <c r="AV298" s="93"/>
      <c r="AW298" s="93"/>
      <c r="AX298" s="93"/>
      <c r="AY298" s="93"/>
      <c r="AZ298" s="93"/>
      <c r="BA298" s="93"/>
      <c r="BB298" s="93"/>
      <c r="BC298" s="93"/>
      <c r="BD298" s="93"/>
      <c r="BE298" s="93"/>
      <c r="BF298" s="93"/>
      <c r="BG298" s="93"/>
      <c r="BH298" s="93"/>
      <c r="BI298" s="93"/>
      <c r="BJ298" s="93"/>
      <c r="BK298" s="93"/>
      <c r="BL298" s="93"/>
      <c r="BM298" s="93"/>
      <c r="BN298" s="93"/>
    </row>
    <row r="299" spans="2:66" ht="17.25">
      <c r="B299" s="93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  <c r="Z299" s="93"/>
      <c r="AA299" s="93"/>
      <c r="AB299" s="93"/>
      <c r="AC299" s="93"/>
      <c r="AD299" s="93"/>
      <c r="AE299" s="93"/>
      <c r="AF299" s="93"/>
      <c r="AG299" s="93"/>
      <c r="AH299" s="93"/>
      <c r="AI299" s="93"/>
      <c r="AJ299" s="93"/>
      <c r="AK299" s="93"/>
      <c r="AL299" s="93"/>
      <c r="AM299" s="93"/>
      <c r="AN299" s="93"/>
      <c r="AO299" s="93"/>
      <c r="AP299" s="93"/>
      <c r="AQ299" s="93"/>
      <c r="AR299" s="93"/>
      <c r="AS299" s="93"/>
      <c r="AT299" s="93"/>
      <c r="AU299" s="93"/>
      <c r="AV299" s="93"/>
      <c r="AW299" s="93"/>
      <c r="AX299" s="93"/>
      <c r="AY299" s="93"/>
      <c r="AZ299" s="93"/>
      <c r="BA299" s="93"/>
      <c r="BB299" s="93"/>
      <c r="BC299" s="93"/>
      <c r="BD299" s="93"/>
      <c r="BE299" s="93"/>
      <c r="BF299" s="93"/>
      <c r="BG299" s="93"/>
      <c r="BH299" s="93"/>
      <c r="BI299" s="93"/>
      <c r="BJ299" s="93"/>
      <c r="BK299" s="93"/>
      <c r="BL299" s="93"/>
      <c r="BM299" s="93"/>
      <c r="BN299" s="93"/>
    </row>
    <row r="300" spans="2:66" ht="17.25">
      <c r="B300" s="93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93"/>
      <c r="AA300" s="93"/>
      <c r="AB300" s="93"/>
      <c r="AC300" s="93"/>
      <c r="AD300" s="93"/>
      <c r="AE300" s="93"/>
      <c r="AF300" s="93"/>
      <c r="AG300" s="93"/>
      <c r="AH300" s="93"/>
      <c r="AI300" s="93"/>
      <c r="AJ300" s="93"/>
      <c r="AK300" s="93"/>
      <c r="AL300" s="93"/>
      <c r="AM300" s="93"/>
      <c r="AN300" s="93"/>
      <c r="AO300" s="93"/>
      <c r="AP300" s="93"/>
      <c r="AQ300" s="93"/>
      <c r="AR300" s="93"/>
      <c r="AS300" s="93"/>
      <c r="AT300" s="93"/>
      <c r="AU300" s="93"/>
      <c r="AV300" s="93"/>
      <c r="AW300" s="93"/>
      <c r="AX300" s="93"/>
      <c r="AY300" s="93"/>
      <c r="AZ300" s="93"/>
      <c r="BA300" s="93"/>
      <c r="BB300" s="93"/>
      <c r="BC300" s="93"/>
      <c r="BD300" s="93"/>
      <c r="BE300" s="93"/>
      <c r="BF300" s="93"/>
      <c r="BG300" s="93"/>
      <c r="BH300" s="93"/>
      <c r="BI300" s="93"/>
      <c r="BJ300" s="93"/>
      <c r="BK300" s="93"/>
      <c r="BL300" s="93"/>
      <c r="BM300" s="93"/>
      <c r="BN300" s="93"/>
    </row>
  </sheetData>
  <printOptions/>
  <pageMargins left="0.5" right="0.5" top="1" bottom="1" header="0.5" footer="0.5"/>
  <pageSetup horizontalDpi="600" verticalDpi="600" orientation="portrait" paperSize="9" scale="80" r:id="rId1"/>
  <rowBreaks count="1" manualBreakCount="1">
    <brk id="5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SOON SENG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2007-05-15T09:12:29Z</cp:lastPrinted>
  <dcterms:created xsi:type="dcterms:W3CDTF">2004-11-17T00:55:55Z</dcterms:created>
  <dcterms:modified xsi:type="dcterms:W3CDTF">2007-05-28T11:51:10Z</dcterms:modified>
  <cp:category/>
  <cp:version/>
  <cp:contentType/>
  <cp:contentStatus/>
</cp:coreProperties>
</file>